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CONTRACTUAL'!$A$1:$J$65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<sst xmlns="http://schemas.openxmlformats.org/spreadsheetml/2006/main" count="309" uniqueCount="80">
  <si>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</si>
  <si>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</si>
  <si>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</si>
  <si>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</si>
  <si>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</si>
  <si>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</si>
  <si>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</si>
  <si>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</si>
  <si>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</si>
  <si>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</si>
  <si>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</si>
  <si>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</si>
  <si>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</si>
  <si>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</si>
  <si>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</si>
  <si>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</si>
  <si>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</si>
  <si>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</si>
  <si>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</si>
  <si>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</si>
  <si>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</si>
  <si>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</si>
  <si>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</si>
  <si>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</si>
  <si>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</si>
  <si>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</si>
  <si>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</si>
  <si>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</si>
  <si>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</si>
  <si>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</si>
  <si>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</si>
  <si>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</si>
  <si>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</si>
  <si>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</si>
  <si>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</si>
  <si>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</si>
  <si>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</si>
  <si>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</si>
  <si>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</si>
  <si>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</si>
  <si>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</si>
  <si>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</si>
  <si>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</si>
  <si>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</si>
  <si>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</si>
  <si>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</si>
  <si>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</si>
  <si>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</si>
  <si>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</si>
  <si>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</si>
  <si>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</si>
  <si>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</si>
  <si>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</si>
  <si>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</si>
  <si>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</si>
  <si>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</si>
  <si>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</si>
  <si>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</si>
  <si>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</si>
  <si>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</si>
  <si>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</si>
  <si>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</si>
  <si>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</si>
  <si>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</si>
  <si>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</si>
  <si>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</si>
  <si>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</si>
  <si>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</si>
  <si>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</si>
  <si>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</si>
  <si>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</si>
  <si>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</si>
  <si>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</si>
  <si>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</si>
  <si>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SUMELE DECONTATE DIN FACTURILE AFERENTE REŢETELOR ELIBERATE PENTRU PERSONALUL CONTACTUAL DIN SPITALE, PARTEA DE CONTRIBUŢIE ASIGURAT (COPLATĂ) MAI 2017</t>
  </si>
  <si>
    <t>NATURA CHELTUIELILOR: Decontarea serviciilor farmaceutice aferente reţetelor eliberate pentru personalul contractual din spitale, partea de contribuţie asigurat (COPLATĂ) MAI 2017</t>
  </si>
  <si>
    <t>10523/25.04.2017</t>
  </si>
  <si>
    <t>11488/05.05.2017</t>
  </si>
  <si>
    <t>3479/04.05.2017</t>
  </si>
  <si>
    <t>2188/05.05.2017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</si>
</sst>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dd/mm/yy;@"/>
    <numFmt numFmtId="183" formatCode="d/m/yyyy;@"/>
    <numFmt numFmtId="184" formatCode="#,##0.00;[Red]#,##0.00"/>
    <numFmt numFmtId="185" formatCode="#,##0.00000"/>
    <numFmt numFmtId="186" formatCode="#,##0.0000000000"/>
    <numFmt numFmtId="187" formatCode="#,##0.000000000000"/>
    <numFmt numFmtId="188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43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4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4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4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4" xfId="0" applyFont="1" applyFill="1" applyBorder="1" applyAlignment="1" applyProtection="1">
      <alignment/>
      <protection/>
    </xf>
    <xf numFmtId="0" fontId="4" fillId="34" borderId="45" xfId="0" applyFont="1" applyFill="1" applyBorder="1" applyAlignment="1" applyProtection="1">
      <alignment shrinkToFit="1"/>
      <protection/>
    </xf>
    <xf numFmtId="0" fontId="4" fillId="34" borderId="45" xfId="0" applyNumberFormat="1" applyFont="1" applyFill="1" applyBorder="1" applyAlignment="1" applyProtection="1">
      <alignment horizontal="right" shrinkToFit="1"/>
      <protection/>
    </xf>
    <xf numFmtId="0" fontId="4" fillId="0" borderId="45" xfId="0" applyNumberFormat="1" applyFont="1" applyBorder="1" applyAlignment="1" applyProtection="1">
      <alignment horizontal="right" shrinkToFit="1"/>
      <protection/>
    </xf>
    <xf numFmtId="1" fontId="14" fillId="0" borderId="45" xfId="60" applyNumberFormat="1" applyFont="1" applyBorder="1" applyAlignment="1" applyProtection="1">
      <alignment horizontal="right" shrinkToFit="1"/>
      <protection/>
    </xf>
    <xf numFmtId="14" fontId="14" fillId="0" borderId="45" xfId="60" applyNumberFormat="1" applyFont="1" applyBorder="1" applyAlignment="1" applyProtection="1">
      <alignment horizontal="right" shrinkToFit="1"/>
      <protection/>
    </xf>
    <xf numFmtId="4" fontId="14" fillId="0" borderId="45" xfId="60" applyNumberFormat="1" applyFont="1" applyBorder="1" applyAlignment="1" applyProtection="1">
      <alignment horizontal="right" shrinkToFit="1"/>
      <protection/>
    </xf>
    <xf numFmtId="4" fontId="14" fillId="0" borderId="45" xfId="60" applyNumberFormat="1" applyFont="1" applyFill="1" applyBorder="1" applyAlignment="1" applyProtection="1">
      <alignment shrinkToFit="1"/>
      <protection/>
    </xf>
    <xf numFmtId="4" fontId="14" fillId="0" borderId="45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8" xfId="60" applyFont="1" applyBorder="1" applyAlignment="1" applyProtection="1">
      <alignment horizontal="center" vertical="center" shrinkToFit="1"/>
      <protection/>
    </xf>
    <xf numFmtId="0" fontId="13" fillId="0" borderId="49" xfId="60" applyFont="1" applyBorder="1" applyAlignment="1" applyProtection="1">
      <alignment horizontal="center" vertical="center" shrinkToFit="1"/>
      <protection/>
    </xf>
    <xf numFmtId="0" fontId="13" fillId="0" borderId="50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4" fontId="1" fillId="0" borderId="22" xfId="60" applyNumberFormat="1" applyFont="1" applyBorder="1" applyAlignment="1" applyProtection="1">
      <alignment horizontal="center" vertical="center"/>
      <protection/>
    </xf>
    <xf numFmtId="0" fontId="16" fillId="0" borderId="51" xfId="60" applyFont="1" applyBorder="1" applyAlignment="1" applyProtection="1">
      <alignment horizontal="center" shrinkToFit="1"/>
      <protection/>
    </xf>
    <xf numFmtId="0" fontId="16" fillId="0" borderId="52" xfId="60" applyFont="1" applyBorder="1" applyAlignment="1" applyProtection="1">
      <alignment shrinkToFit="1"/>
      <protection/>
    </xf>
    <xf numFmtId="174" fontId="16" fillId="0" borderId="52" xfId="60" applyNumberFormat="1" applyFont="1" applyBorder="1" applyAlignment="1" applyProtection="1">
      <alignment shrinkToFit="1"/>
      <protection/>
    </xf>
    <xf numFmtId="1" fontId="16" fillId="0" borderId="52" xfId="60" applyNumberFormat="1" applyFont="1" applyBorder="1" applyAlignment="1" applyProtection="1">
      <alignment horizontal="right" shrinkToFit="1"/>
      <protection/>
    </xf>
    <xf numFmtId="14" fontId="16" fillId="0" borderId="52" xfId="60" applyNumberFormat="1" applyFont="1" applyBorder="1" applyAlignment="1" applyProtection="1">
      <alignment horizontal="right" shrinkToFit="1"/>
      <protection/>
    </xf>
    <xf numFmtId="4" fontId="16" fillId="0" borderId="39" xfId="60" applyNumberFormat="1" applyFont="1" applyBorder="1" applyAlignment="1" applyProtection="1">
      <alignment horizontal="right" shrinkToFit="1"/>
      <protection/>
    </xf>
    <xf numFmtId="4" fontId="16" fillId="0" borderId="53" xfId="60" applyNumberFormat="1" applyFont="1" applyBorder="1" applyAlignment="1" applyProtection="1">
      <alignment horizontal="right" shrinkToFit="1"/>
      <protection/>
    </xf>
    <xf numFmtId="3" fontId="1" fillId="0" borderId="54" xfId="60" applyNumberFormat="1" applyFont="1" applyBorder="1" applyAlignment="1" applyProtection="1">
      <alignment horizontal="center" vertical="center" wrapText="1"/>
      <protection/>
    </xf>
    <xf numFmtId="3" fontId="1" fillId="0" borderId="5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7" xfId="60" applyFont="1" applyBorder="1" applyAlignment="1" applyProtection="1">
      <alignment horizontal="center" vertical="center"/>
      <protection/>
    </xf>
    <xf numFmtId="0" fontId="1" fillId="0" borderId="56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4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7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60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61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4.5742187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hidden="1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32" t="s">
        <v>67</v>
      </c>
      <c r="B2" s="232"/>
      <c r="C2" s="232"/>
      <c r="D2" s="232"/>
      <c r="E2" s="232"/>
      <c r="F2" s="232"/>
      <c r="G2" s="232"/>
      <c r="H2" s="232"/>
      <c r="I2" s="232"/>
      <c r="J2" s="232"/>
      <c r="N2" s="79" t="s">
        <v>67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32"/>
      <c r="B3" s="232"/>
      <c r="C3" s="232"/>
      <c r="D3" s="232"/>
      <c r="E3" s="232"/>
      <c r="F3" s="232"/>
      <c r="G3" s="232"/>
      <c r="H3" s="232"/>
      <c r="I3" s="232"/>
      <c r="J3" s="232"/>
      <c r="N3" s="233" t="s">
        <v>42</v>
      </c>
      <c r="O3" s="233"/>
      <c r="P3" s="233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11.25">
      <c r="E4" s="29"/>
      <c r="F4" s="30"/>
      <c r="G4" s="30"/>
      <c r="H4" s="30"/>
      <c r="I4" s="30"/>
      <c r="J4" s="30"/>
      <c r="L4" s="31"/>
      <c r="N4" s="234" t="s">
        <v>16</v>
      </c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</row>
    <row r="5" spans="1:26" s="28" customFormat="1" ht="12.75" customHeight="1">
      <c r="A5" s="235" t="s">
        <v>74</v>
      </c>
      <c r="B5" s="235"/>
      <c r="C5" s="235"/>
      <c r="D5" s="235"/>
      <c r="E5" s="235"/>
      <c r="F5" s="235"/>
      <c r="G5" s="235"/>
      <c r="H5" s="235"/>
      <c r="I5" s="235"/>
      <c r="J5" s="235"/>
      <c r="L5" s="31"/>
      <c r="N5" s="89" t="s">
        <v>75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36" t="s">
        <v>24</v>
      </c>
      <c r="B8" s="238" t="s">
        <v>36</v>
      </c>
      <c r="C8" s="240" t="s">
        <v>52</v>
      </c>
      <c r="D8" s="242" t="s">
        <v>5</v>
      </c>
      <c r="E8" s="243"/>
      <c r="F8" s="244"/>
      <c r="G8" s="228" t="s">
        <v>61</v>
      </c>
      <c r="H8" s="228" t="s">
        <v>40</v>
      </c>
      <c r="I8" s="252" t="s">
        <v>50</v>
      </c>
      <c r="J8" s="254" t="s">
        <v>21</v>
      </c>
      <c r="L8" s="256" t="s">
        <v>32</v>
      </c>
      <c r="N8" s="257" t="s">
        <v>33</v>
      </c>
      <c r="O8" s="230" t="s">
        <v>1</v>
      </c>
      <c r="P8" s="230" t="s">
        <v>2</v>
      </c>
      <c r="Q8" s="230" t="s">
        <v>3</v>
      </c>
      <c r="R8" s="245" t="s">
        <v>4</v>
      </c>
      <c r="S8" s="247" t="s">
        <v>34</v>
      </c>
      <c r="T8" s="249" t="s">
        <v>5</v>
      </c>
      <c r="U8" s="249"/>
      <c r="V8" s="249"/>
      <c r="W8" s="250" t="s">
        <v>27</v>
      </c>
      <c r="X8" s="247" t="s">
        <v>26</v>
      </c>
      <c r="Y8" s="260" t="s">
        <v>6</v>
      </c>
      <c r="Z8" s="262" t="s">
        <v>21</v>
      </c>
    </row>
    <row r="9" spans="1:26" s="3" customFormat="1" ht="69" customHeight="1" thickBot="1">
      <c r="A9" s="237"/>
      <c r="B9" s="239"/>
      <c r="C9" s="241"/>
      <c r="D9" s="219" t="s">
        <v>23</v>
      </c>
      <c r="E9" s="220" t="s">
        <v>13</v>
      </c>
      <c r="F9" s="219" t="s">
        <v>31</v>
      </c>
      <c r="G9" s="229"/>
      <c r="H9" s="229"/>
      <c r="I9" s="253"/>
      <c r="J9" s="255"/>
      <c r="L9" s="256"/>
      <c r="N9" s="258"/>
      <c r="O9" s="231"/>
      <c r="P9" s="231"/>
      <c r="Q9" s="231"/>
      <c r="R9" s="246"/>
      <c r="S9" s="248"/>
      <c r="T9" s="92" t="s">
        <v>23</v>
      </c>
      <c r="U9" s="93" t="s">
        <v>25</v>
      </c>
      <c r="V9" s="94" t="s">
        <v>31</v>
      </c>
      <c r="W9" s="251"/>
      <c r="X9" s="248"/>
      <c r="Y9" s="261"/>
      <c r="Z9" s="263"/>
    </row>
    <row r="10" spans="1:26" s="35" customFormat="1" ht="12.75">
      <c r="A10" s="211">
        <f aca="true" t="shared" si="0" ref="A10:A25">N10</f>
        <v>1</v>
      </c>
      <c r="B10" s="212" t="str">
        <f aca="true" t="shared" si="1" ref="B10:B25">O10</f>
        <v>SPITAL JUDETEAN BAIA MARE</v>
      </c>
      <c r="C10" s="213" t="s">
        <v>76</v>
      </c>
      <c r="D10" s="213">
        <v>185</v>
      </c>
      <c r="E10" s="214">
        <v>42835</v>
      </c>
      <c r="F10" s="215">
        <v>168.09</v>
      </c>
      <c r="G10" s="216"/>
      <c r="H10" s="217"/>
      <c r="I10" s="216">
        <v>156.88</v>
      </c>
      <c r="J10" s="218">
        <f aca="true" t="shared" si="2" ref="J10:J25">F10-G10-H10-I10</f>
        <v>11.210000000000008</v>
      </c>
      <c r="L10" s="64">
        <f aca="true" t="shared" si="3" ref="L10:L25">F10</f>
        <v>168.09</v>
      </c>
      <c r="N10" s="186">
        <v>1</v>
      </c>
      <c r="O10" s="95" t="s">
        <v>37</v>
      </c>
      <c r="P10" s="188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185</v>
      </c>
      <c r="U10" s="100">
        <f aca="true" t="shared" si="5" ref="U10:U25">IF(E10=0,"0",E10)</f>
        <v>42835</v>
      </c>
      <c r="V10" s="101">
        <f aca="true" t="shared" si="6" ref="V10:V25">F10</f>
        <v>168.09</v>
      </c>
      <c r="W10" s="102">
        <f aca="true" t="shared" si="7" ref="W10:W25">V10-X10</f>
        <v>11.210000000000008</v>
      </c>
      <c r="X10" s="103">
        <f aca="true" t="shared" si="8" ref="X10:X25">I10</f>
        <v>156.88</v>
      </c>
      <c r="Y10" s="102">
        <f aca="true" t="shared" si="9" ref="Y10:Y25">G10+H10</f>
        <v>0</v>
      </c>
      <c r="Z10" s="104">
        <f aca="true" t="shared" si="10" ref="Z10:Z25">W10-Y10</f>
        <v>11.210000000000008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188</v>
      </c>
      <c r="E11" s="77">
        <v>42836</v>
      </c>
      <c r="F11" s="78">
        <v>137.29</v>
      </c>
      <c r="G11" s="61"/>
      <c r="H11" s="217"/>
      <c r="I11" s="61"/>
      <c r="J11" s="63">
        <f t="shared" si="2"/>
        <v>137.29</v>
      </c>
      <c r="L11" s="64">
        <f t="shared" si="3"/>
        <v>137.29</v>
      </c>
      <c r="N11" s="187">
        <f>N10+1</f>
        <v>2</v>
      </c>
      <c r="O11" s="105" t="s">
        <v>37</v>
      </c>
      <c r="P11" s="189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188</v>
      </c>
      <c r="U11" s="110">
        <f t="shared" si="5"/>
        <v>42836</v>
      </c>
      <c r="V11" s="111">
        <f t="shared" si="6"/>
        <v>137.29</v>
      </c>
      <c r="W11" s="112">
        <f t="shared" si="7"/>
        <v>137.29</v>
      </c>
      <c r="X11" s="113">
        <f t="shared" si="8"/>
        <v>0</v>
      </c>
      <c r="Y11" s="112">
        <f t="shared" si="9"/>
        <v>0</v>
      </c>
      <c r="Z11" s="114">
        <f t="shared" si="10"/>
        <v>137.29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189</v>
      </c>
      <c r="E12" s="77">
        <v>42836</v>
      </c>
      <c r="F12" s="78">
        <v>18.08</v>
      </c>
      <c r="G12" s="61"/>
      <c r="H12" s="217"/>
      <c r="I12" s="61"/>
      <c r="J12" s="63">
        <f t="shared" si="2"/>
        <v>18.08</v>
      </c>
      <c r="L12" s="64">
        <f t="shared" si="3"/>
        <v>18.08</v>
      </c>
      <c r="N12" s="187">
        <f aca="true" t="shared" si="11" ref="N12:N60">N11+1</f>
        <v>3</v>
      </c>
      <c r="O12" s="105" t="s">
        <v>37</v>
      </c>
      <c r="P12" s="189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189</v>
      </c>
      <c r="U12" s="110">
        <f t="shared" si="5"/>
        <v>42836</v>
      </c>
      <c r="V12" s="111">
        <f t="shared" si="6"/>
        <v>18.08</v>
      </c>
      <c r="W12" s="112">
        <f t="shared" si="7"/>
        <v>18.08</v>
      </c>
      <c r="X12" s="113">
        <f t="shared" si="8"/>
        <v>0</v>
      </c>
      <c r="Y12" s="112">
        <f t="shared" si="9"/>
        <v>0</v>
      </c>
      <c r="Z12" s="114">
        <f t="shared" si="10"/>
        <v>18.08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192</v>
      </c>
      <c r="E13" s="77">
        <v>42837</v>
      </c>
      <c r="F13" s="78">
        <v>214.97</v>
      </c>
      <c r="G13" s="61"/>
      <c r="H13" s="217"/>
      <c r="I13" s="61"/>
      <c r="J13" s="63">
        <f t="shared" si="2"/>
        <v>214.97</v>
      </c>
      <c r="L13" s="64">
        <f t="shared" si="3"/>
        <v>214.97</v>
      </c>
      <c r="N13" s="187">
        <f t="shared" si="11"/>
        <v>4</v>
      </c>
      <c r="O13" s="105" t="s">
        <v>37</v>
      </c>
      <c r="P13" s="189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192</v>
      </c>
      <c r="U13" s="110">
        <f t="shared" si="5"/>
        <v>42837</v>
      </c>
      <c r="V13" s="111">
        <f t="shared" si="6"/>
        <v>214.97</v>
      </c>
      <c r="W13" s="112">
        <f t="shared" si="7"/>
        <v>214.97</v>
      </c>
      <c r="X13" s="113">
        <f t="shared" si="8"/>
        <v>0</v>
      </c>
      <c r="Y13" s="112">
        <f t="shared" si="9"/>
        <v>0</v>
      </c>
      <c r="Z13" s="114">
        <f t="shared" si="10"/>
        <v>214.97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191</v>
      </c>
      <c r="E14" s="77">
        <v>42837</v>
      </c>
      <c r="F14" s="78">
        <v>54.32</v>
      </c>
      <c r="G14" s="61"/>
      <c r="H14" s="217"/>
      <c r="I14" s="61"/>
      <c r="J14" s="63">
        <f t="shared" si="2"/>
        <v>54.32</v>
      </c>
      <c r="L14" s="64">
        <f t="shared" si="3"/>
        <v>54.32</v>
      </c>
      <c r="N14" s="187">
        <f t="shared" si="11"/>
        <v>5</v>
      </c>
      <c r="O14" s="105" t="s">
        <v>37</v>
      </c>
      <c r="P14" s="189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191</v>
      </c>
      <c r="U14" s="110">
        <f t="shared" si="5"/>
        <v>42837</v>
      </c>
      <c r="V14" s="111">
        <f t="shared" si="6"/>
        <v>54.32</v>
      </c>
      <c r="W14" s="112">
        <f t="shared" si="7"/>
        <v>54.32</v>
      </c>
      <c r="X14" s="113">
        <f t="shared" si="8"/>
        <v>0</v>
      </c>
      <c r="Y14" s="112">
        <f t="shared" si="9"/>
        <v>0</v>
      </c>
      <c r="Z14" s="114">
        <f t="shared" si="10"/>
        <v>54.32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 t="s">
        <v>77</v>
      </c>
      <c r="D15" s="76">
        <v>701570010</v>
      </c>
      <c r="E15" s="66">
        <v>42831</v>
      </c>
      <c r="F15" s="78">
        <v>228.12</v>
      </c>
      <c r="G15" s="61"/>
      <c r="H15" s="217"/>
      <c r="I15" s="61"/>
      <c r="J15" s="63">
        <f t="shared" si="2"/>
        <v>228.12</v>
      </c>
      <c r="L15" s="64">
        <f t="shared" si="3"/>
        <v>228.12</v>
      </c>
      <c r="N15" s="187">
        <f t="shared" si="11"/>
        <v>6</v>
      </c>
      <c r="O15" s="105" t="s">
        <v>37</v>
      </c>
      <c r="P15" s="189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701570010</v>
      </c>
      <c r="U15" s="110">
        <f t="shared" si="5"/>
        <v>42831</v>
      </c>
      <c r="V15" s="111">
        <f t="shared" si="6"/>
        <v>228.12</v>
      </c>
      <c r="W15" s="112">
        <f t="shared" si="7"/>
        <v>228.12</v>
      </c>
      <c r="X15" s="113">
        <f t="shared" si="8"/>
        <v>0</v>
      </c>
      <c r="Y15" s="112">
        <f t="shared" si="9"/>
        <v>0</v>
      </c>
      <c r="Z15" s="114">
        <f t="shared" si="10"/>
        <v>228.12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187</v>
      </c>
      <c r="E16" s="77">
        <v>42835</v>
      </c>
      <c r="F16" s="67">
        <v>34.58</v>
      </c>
      <c r="G16" s="61"/>
      <c r="H16" s="217"/>
      <c r="I16" s="61"/>
      <c r="J16" s="63">
        <f t="shared" si="2"/>
        <v>34.58</v>
      </c>
      <c r="L16" s="64">
        <f t="shared" si="3"/>
        <v>34.58</v>
      </c>
      <c r="N16" s="187">
        <f t="shared" si="11"/>
        <v>7</v>
      </c>
      <c r="O16" s="105" t="s">
        <v>37</v>
      </c>
      <c r="P16" s="189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187</v>
      </c>
      <c r="U16" s="110">
        <f t="shared" si="5"/>
        <v>42835</v>
      </c>
      <c r="V16" s="111">
        <f t="shared" si="6"/>
        <v>34.58</v>
      </c>
      <c r="W16" s="112">
        <f t="shared" si="7"/>
        <v>34.58</v>
      </c>
      <c r="X16" s="113">
        <f t="shared" si="8"/>
        <v>0</v>
      </c>
      <c r="Y16" s="112">
        <f t="shared" si="9"/>
        <v>0</v>
      </c>
      <c r="Z16" s="114">
        <f t="shared" si="10"/>
        <v>34.58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915400006</v>
      </c>
      <c r="E17" s="77">
        <v>42838</v>
      </c>
      <c r="F17" s="78">
        <v>76.91</v>
      </c>
      <c r="G17" s="61"/>
      <c r="H17" s="217"/>
      <c r="I17" s="61"/>
      <c r="J17" s="63">
        <f t="shared" si="2"/>
        <v>76.91</v>
      </c>
      <c r="L17" s="64">
        <f t="shared" si="3"/>
        <v>76.91</v>
      </c>
      <c r="N17" s="187">
        <f t="shared" si="11"/>
        <v>8</v>
      </c>
      <c r="O17" s="105" t="s">
        <v>37</v>
      </c>
      <c r="P17" s="189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915400006</v>
      </c>
      <c r="U17" s="110">
        <f t="shared" si="5"/>
        <v>42838</v>
      </c>
      <c r="V17" s="111">
        <f t="shared" si="6"/>
        <v>76.91</v>
      </c>
      <c r="W17" s="112">
        <f t="shared" si="7"/>
        <v>76.91</v>
      </c>
      <c r="X17" s="113">
        <f t="shared" si="8"/>
        <v>0</v>
      </c>
      <c r="Y17" s="112">
        <f t="shared" si="9"/>
        <v>0</v>
      </c>
      <c r="Z17" s="114">
        <f t="shared" si="10"/>
        <v>76.91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201</v>
      </c>
      <c r="E18" s="66">
        <v>42843</v>
      </c>
      <c r="F18" s="78">
        <v>130.87</v>
      </c>
      <c r="G18" s="61"/>
      <c r="H18" s="217"/>
      <c r="I18" s="61"/>
      <c r="J18" s="63">
        <f t="shared" si="2"/>
        <v>130.87</v>
      </c>
      <c r="L18" s="64">
        <f t="shared" si="3"/>
        <v>130.87</v>
      </c>
      <c r="N18" s="187">
        <f t="shared" si="11"/>
        <v>9</v>
      </c>
      <c r="O18" s="105" t="s">
        <v>37</v>
      </c>
      <c r="P18" s="189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201</v>
      </c>
      <c r="U18" s="110">
        <f t="shared" si="5"/>
        <v>42843</v>
      </c>
      <c r="V18" s="111">
        <f t="shared" si="6"/>
        <v>130.87</v>
      </c>
      <c r="W18" s="112">
        <f t="shared" si="7"/>
        <v>130.87</v>
      </c>
      <c r="X18" s="113">
        <f t="shared" si="8"/>
        <v>0</v>
      </c>
      <c r="Y18" s="112">
        <f t="shared" si="9"/>
        <v>0</v>
      </c>
      <c r="Z18" s="114">
        <f t="shared" si="10"/>
        <v>130.87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613</v>
      </c>
      <c r="E19" s="66">
        <v>42843</v>
      </c>
      <c r="F19" s="78">
        <v>434.45</v>
      </c>
      <c r="G19" s="61"/>
      <c r="H19" s="217"/>
      <c r="I19" s="61"/>
      <c r="J19" s="63">
        <f t="shared" si="2"/>
        <v>434.45</v>
      </c>
      <c r="L19" s="64">
        <f t="shared" si="3"/>
        <v>434.45</v>
      </c>
      <c r="N19" s="187">
        <f t="shared" si="11"/>
        <v>10</v>
      </c>
      <c r="O19" s="105" t="s">
        <v>37</v>
      </c>
      <c r="P19" s="189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613</v>
      </c>
      <c r="U19" s="110">
        <f t="shared" si="5"/>
        <v>42843</v>
      </c>
      <c r="V19" s="111">
        <f t="shared" si="6"/>
        <v>434.45</v>
      </c>
      <c r="W19" s="112">
        <f t="shared" si="7"/>
        <v>434.45</v>
      </c>
      <c r="X19" s="113">
        <f t="shared" si="8"/>
        <v>0</v>
      </c>
      <c r="Y19" s="112">
        <f t="shared" si="9"/>
        <v>0</v>
      </c>
      <c r="Z19" s="114">
        <f t="shared" si="10"/>
        <v>434.45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701470021</v>
      </c>
      <c r="E20" s="66">
        <v>42843</v>
      </c>
      <c r="F20" s="67">
        <v>168.98</v>
      </c>
      <c r="G20" s="61"/>
      <c r="H20" s="217"/>
      <c r="I20" s="61"/>
      <c r="J20" s="63">
        <f t="shared" si="2"/>
        <v>168.98</v>
      </c>
      <c r="L20" s="64">
        <f t="shared" si="3"/>
        <v>168.98</v>
      </c>
      <c r="N20" s="187">
        <f t="shared" si="11"/>
        <v>11</v>
      </c>
      <c r="O20" s="105" t="s">
        <v>37</v>
      </c>
      <c r="P20" s="189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701470021</v>
      </c>
      <c r="U20" s="110">
        <f t="shared" si="5"/>
        <v>42843</v>
      </c>
      <c r="V20" s="111">
        <f t="shared" si="6"/>
        <v>168.98</v>
      </c>
      <c r="W20" s="112">
        <f t="shared" si="7"/>
        <v>168.98</v>
      </c>
      <c r="X20" s="113">
        <f t="shared" si="8"/>
        <v>0</v>
      </c>
      <c r="Y20" s="112">
        <f t="shared" si="9"/>
        <v>0</v>
      </c>
      <c r="Z20" s="114">
        <f t="shared" si="10"/>
        <v>168.98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6</v>
      </c>
      <c r="E21" s="66">
        <v>42843</v>
      </c>
      <c r="F21" s="67">
        <v>192.84</v>
      </c>
      <c r="G21" s="61"/>
      <c r="H21" s="217"/>
      <c r="I21" s="61"/>
      <c r="J21" s="63">
        <f t="shared" si="2"/>
        <v>192.84</v>
      </c>
      <c r="L21" s="64">
        <f t="shared" si="3"/>
        <v>192.84</v>
      </c>
      <c r="N21" s="187">
        <f t="shared" si="11"/>
        <v>12</v>
      </c>
      <c r="O21" s="105" t="s">
        <v>37</v>
      </c>
      <c r="P21" s="189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6</v>
      </c>
      <c r="U21" s="110">
        <f t="shared" si="5"/>
        <v>42843</v>
      </c>
      <c r="V21" s="111">
        <f t="shared" si="6"/>
        <v>192.84</v>
      </c>
      <c r="W21" s="112">
        <f t="shared" si="7"/>
        <v>192.84</v>
      </c>
      <c r="X21" s="113">
        <f t="shared" si="8"/>
        <v>0</v>
      </c>
      <c r="Y21" s="112">
        <f t="shared" si="9"/>
        <v>0</v>
      </c>
      <c r="Z21" s="114">
        <f t="shared" si="10"/>
        <v>192.84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14</v>
      </c>
      <c r="E22" s="77">
        <v>42843</v>
      </c>
      <c r="F22" s="78">
        <v>68.67</v>
      </c>
      <c r="G22" s="61"/>
      <c r="H22" s="217"/>
      <c r="I22" s="61"/>
      <c r="J22" s="63">
        <f t="shared" si="2"/>
        <v>68.67</v>
      </c>
      <c r="L22" s="64">
        <f t="shared" si="3"/>
        <v>68.67</v>
      </c>
      <c r="N22" s="187">
        <f t="shared" si="11"/>
        <v>13</v>
      </c>
      <c r="O22" s="105" t="s">
        <v>37</v>
      </c>
      <c r="P22" s="189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14</v>
      </c>
      <c r="U22" s="110">
        <f t="shared" si="5"/>
        <v>42843</v>
      </c>
      <c r="V22" s="111">
        <f t="shared" si="6"/>
        <v>68.67</v>
      </c>
      <c r="W22" s="112">
        <f t="shared" si="7"/>
        <v>68.67</v>
      </c>
      <c r="X22" s="113">
        <f t="shared" si="8"/>
        <v>0</v>
      </c>
      <c r="Y22" s="112">
        <f t="shared" si="9"/>
        <v>0</v>
      </c>
      <c r="Z22" s="114">
        <f t="shared" si="10"/>
        <v>68.67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202</v>
      </c>
      <c r="E23" s="77">
        <v>42844</v>
      </c>
      <c r="F23" s="78">
        <v>341.6</v>
      </c>
      <c r="G23" s="61"/>
      <c r="H23" s="217"/>
      <c r="I23" s="61"/>
      <c r="J23" s="63">
        <f t="shared" si="2"/>
        <v>341.6</v>
      </c>
      <c r="L23" s="64">
        <f t="shared" si="3"/>
        <v>341.6</v>
      </c>
      <c r="N23" s="187">
        <f t="shared" si="11"/>
        <v>14</v>
      </c>
      <c r="O23" s="105" t="s">
        <v>37</v>
      </c>
      <c r="P23" s="189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202</v>
      </c>
      <c r="U23" s="110">
        <f t="shared" si="5"/>
        <v>42844</v>
      </c>
      <c r="V23" s="111">
        <f t="shared" si="6"/>
        <v>341.6</v>
      </c>
      <c r="W23" s="112">
        <f t="shared" si="7"/>
        <v>341.6</v>
      </c>
      <c r="X23" s="113">
        <f t="shared" si="8"/>
        <v>0</v>
      </c>
      <c r="Y23" s="112">
        <f t="shared" si="9"/>
        <v>0</v>
      </c>
      <c r="Z23" s="114">
        <f t="shared" si="10"/>
        <v>341.6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204</v>
      </c>
      <c r="E24" s="77">
        <v>42844</v>
      </c>
      <c r="F24" s="67">
        <v>35.44</v>
      </c>
      <c r="G24" s="61"/>
      <c r="H24" s="217"/>
      <c r="I24" s="61"/>
      <c r="J24" s="63">
        <f t="shared" si="2"/>
        <v>35.44</v>
      </c>
      <c r="L24" s="64">
        <f t="shared" si="3"/>
        <v>35.44</v>
      </c>
      <c r="N24" s="187">
        <f t="shared" si="11"/>
        <v>15</v>
      </c>
      <c r="O24" s="105" t="s">
        <v>37</v>
      </c>
      <c r="P24" s="189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204</v>
      </c>
      <c r="U24" s="110">
        <f t="shared" si="5"/>
        <v>42844</v>
      </c>
      <c r="V24" s="111">
        <f t="shared" si="6"/>
        <v>35.44</v>
      </c>
      <c r="W24" s="112">
        <f t="shared" si="7"/>
        <v>35.44</v>
      </c>
      <c r="X24" s="113">
        <f t="shared" si="8"/>
        <v>0</v>
      </c>
      <c r="Y24" s="112">
        <f t="shared" si="9"/>
        <v>0</v>
      </c>
      <c r="Z24" s="114">
        <f t="shared" si="10"/>
        <v>35.44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203</v>
      </c>
      <c r="E25" s="77">
        <v>42844</v>
      </c>
      <c r="F25" s="67">
        <v>179.07</v>
      </c>
      <c r="G25" s="61"/>
      <c r="H25" s="217"/>
      <c r="I25" s="61"/>
      <c r="J25" s="63">
        <f t="shared" si="2"/>
        <v>179.07</v>
      </c>
      <c r="L25" s="64">
        <f t="shared" si="3"/>
        <v>179.07</v>
      </c>
      <c r="N25" s="187">
        <f t="shared" si="11"/>
        <v>16</v>
      </c>
      <c r="O25" s="105" t="s">
        <v>37</v>
      </c>
      <c r="P25" s="189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203</v>
      </c>
      <c r="U25" s="110">
        <f t="shared" si="5"/>
        <v>42844</v>
      </c>
      <c r="V25" s="111">
        <f t="shared" si="6"/>
        <v>179.07</v>
      </c>
      <c r="W25" s="112">
        <f t="shared" si="7"/>
        <v>179.07</v>
      </c>
      <c r="X25" s="113">
        <f t="shared" si="8"/>
        <v>0</v>
      </c>
      <c r="Y25" s="112">
        <f t="shared" si="9"/>
        <v>0</v>
      </c>
      <c r="Z25" s="114">
        <f t="shared" si="10"/>
        <v>179.07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207</v>
      </c>
      <c r="E26" s="77">
        <v>42845</v>
      </c>
      <c r="F26" s="78">
        <v>133.53</v>
      </c>
      <c r="G26" s="61"/>
      <c r="H26" s="217"/>
      <c r="I26" s="61"/>
      <c r="J26" s="63">
        <f aca="true" t="shared" si="14" ref="J26:J43">F26-G26-H26-I26</f>
        <v>133.53</v>
      </c>
      <c r="L26" s="64">
        <f aca="true" t="shared" si="15" ref="L26:L47">F26</f>
        <v>133.53</v>
      </c>
      <c r="N26" s="187">
        <f t="shared" si="11"/>
        <v>17</v>
      </c>
      <c r="O26" s="105" t="s">
        <v>37</v>
      </c>
      <c r="P26" s="189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207</v>
      </c>
      <c r="U26" s="110">
        <f aca="true" t="shared" si="17" ref="U26:U43">IF(E26=0,"0",E26)</f>
        <v>42845</v>
      </c>
      <c r="V26" s="111">
        <f aca="true" t="shared" si="18" ref="V26:V43">F26</f>
        <v>133.53</v>
      </c>
      <c r="W26" s="112">
        <f aca="true" t="shared" si="19" ref="W26:W43">V26-X26</f>
        <v>133.53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133.53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208</v>
      </c>
      <c r="E27" s="77">
        <v>42845</v>
      </c>
      <c r="F27" s="67">
        <v>73.22</v>
      </c>
      <c r="G27" s="61"/>
      <c r="H27" s="217"/>
      <c r="I27" s="61"/>
      <c r="J27" s="63">
        <f t="shared" si="14"/>
        <v>73.22</v>
      </c>
      <c r="L27" s="64">
        <f t="shared" si="15"/>
        <v>73.22</v>
      </c>
      <c r="N27" s="187">
        <f t="shared" si="11"/>
        <v>18</v>
      </c>
      <c r="O27" s="105" t="s">
        <v>37</v>
      </c>
      <c r="P27" s="189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208</v>
      </c>
      <c r="U27" s="110">
        <f t="shared" si="17"/>
        <v>42845</v>
      </c>
      <c r="V27" s="111">
        <f t="shared" si="18"/>
        <v>73.22</v>
      </c>
      <c r="W27" s="112">
        <f t="shared" si="19"/>
        <v>73.22</v>
      </c>
      <c r="X27" s="113">
        <f t="shared" si="20"/>
        <v>0</v>
      </c>
      <c r="Y27" s="112">
        <f t="shared" si="21"/>
        <v>0</v>
      </c>
      <c r="Z27" s="114">
        <f t="shared" si="22"/>
        <v>73.22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211</v>
      </c>
      <c r="E28" s="77">
        <v>42845</v>
      </c>
      <c r="F28" s="67">
        <v>114.07</v>
      </c>
      <c r="G28" s="61"/>
      <c r="H28" s="217"/>
      <c r="I28" s="61"/>
      <c r="J28" s="63">
        <f t="shared" si="14"/>
        <v>114.07</v>
      </c>
      <c r="L28" s="64">
        <f t="shared" si="15"/>
        <v>114.07</v>
      </c>
      <c r="N28" s="187">
        <f t="shared" si="11"/>
        <v>19</v>
      </c>
      <c r="O28" s="105" t="s">
        <v>37</v>
      </c>
      <c r="P28" s="189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211</v>
      </c>
      <c r="U28" s="110">
        <f t="shared" si="17"/>
        <v>42845</v>
      </c>
      <c r="V28" s="111">
        <f t="shared" si="18"/>
        <v>114.07</v>
      </c>
      <c r="W28" s="112">
        <f t="shared" si="19"/>
        <v>114.07</v>
      </c>
      <c r="X28" s="113">
        <f t="shared" si="20"/>
        <v>0</v>
      </c>
      <c r="Y28" s="112">
        <f t="shared" si="21"/>
        <v>0</v>
      </c>
      <c r="Z28" s="114">
        <f t="shared" si="22"/>
        <v>114.07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25</v>
      </c>
      <c r="E29" s="77">
        <v>42845</v>
      </c>
      <c r="F29" s="67">
        <v>197.15</v>
      </c>
      <c r="G29" s="61"/>
      <c r="H29" s="217"/>
      <c r="I29" s="61"/>
      <c r="J29" s="63">
        <f t="shared" si="14"/>
        <v>197.15</v>
      </c>
      <c r="L29" s="64">
        <f t="shared" si="15"/>
        <v>197.15</v>
      </c>
      <c r="N29" s="187">
        <f t="shared" si="11"/>
        <v>20</v>
      </c>
      <c r="O29" s="105" t="s">
        <v>37</v>
      </c>
      <c r="P29" s="189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25</v>
      </c>
      <c r="U29" s="110">
        <f t="shared" si="17"/>
        <v>42845</v>
      </c>
      <c r="V29" s="111">
        <f t="shared" si="18"/>
        <v>197.15</v>
      </c>
      <c r="W29" s="112">
        <f t="shared" si="19"/>
        <v>197.15</v>
      </c>
      <c r="X29" s="113">
        <f t="shared" si="20"/>
        <v>0</v>
      </c>
      <c r="Y29" s="112">
        <f t="shared" si="21"/>
        <v>0</v>
      </c>
      <c r="Z29" s="114">
        <f t="shared" si="22"/>
        <v>197.15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210</v>
      </c>
      <c r="E30" s="77">
        <v>42845</v>
      </c>
      <c r="F30" s="78">
        <v>44.21</v>
      </c>
      <c r="G30" s="61"/>
      <c r="H30" s="217"/>
      <c r="I30" s="61"/>
      <c r="J30" s="63">
        <f t="shared" si="14"/>
        <v>44.21</v>
      </c>
      <c r="L30" s="64">
        <f t="shared" si="15"/>
        <v>44.21</v>
      </c>
      <c r="N30" s="187">
        <f t="shared" si="11"/>
        <v>21</v>
      </c>
      <c r="O30" s="105" t="s">
        <v>37</v>
      </c>
      <c r="P30" s="189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210</v>
      </c>
      <c r="U30" s="110">
        <f t="shared" si="17"/>
        <v>42845</v>
      </c>
      <c r="V30" s="111">
        <f t="shared" si="18"/>
        <v>44.21</v>
      </c>
      <c r="W30" s="112">
        <f t="shared" si="19"/>
        <v>44.21</v>
      </c>
      <c r="X30" s="113">
        <f t="shared" si="20"/>
        <v>0</v>
      </c>
      <c r="Y30" s="112">
        <f t="shared" si="21"/>
        <v>0</v>
      </c>
      <c r="Z30" s="114">
        <f t="shared" si="22"/>
        <v>44.21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213</v>
      </c>
      <c r="E31" s="77">
        <v>42845</v>
      </c>
      <c r="F31" s="67">
        <v>68.69</v>
      </c>
      <c r="G31" s="61"/>
      <c r="H31" s="217"/>
      <c r="I31" s="61"/>
      <c r="J31" s="63">
        <f t="shared" si="14"/>
        <v>68.69</v>
      </c>
      <c r="L31" s="64">
        <f t="shared" si="15"/>
        <v>68.69</v>
      </c>
      <c r="N31" s="187">
        <f t="shared" si="11"/>
        <v>22</v>
      </c>
      <c r="O31" s="105" t="s">
        <v>37</v>
      </c>
      <c r="P31" s="189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213</v>
      </c>
      <c r="U31" s="110">
        <f t="shared" si="17"/>
        <v>42845</v>
      </c>
      <c r="V31" s="111">
        <f t="shared" si="18"/>
        <v>68.69</v>
      </c>
      <c r="W31" s="112">
        <f t="shared" si="19"/>
        <v>68.69</v>
      </c>
      <c r="X31" s="113">
        <f t="shared" si="20"/>
        <v>0</v>
      </c>
      <c r="Y31" s="112">
        <f t="shared" si="21"/>
        <v>0</v>
      </c>
      <c r="Z31" s="114">
        <f t="shared" si="22"/>
        <v>68.69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209</v>
      </c>
      <c r="E32" s="77">
        <v>42845</v>
      </c>
      <c r="F32" s="78">
        <v>118.58</v>
      </c>
      <c r="G32" s="61"/>
      <c r="H32" s="217"/>
      <c r="I32" s="61"/>
      <c r="J32" s="63">
        <f t="shared" si="14"/>
        <v>118.58</v>
      </c>
      <c r="L32" s="64">
        <f t="shared" si="15"/>
        <v>118.58</v>
      </c>
      <c r="N32" s="187">
        <f t="shared" si="11"/>
        <v>23</v>
      </c>
      <c r="O32" s="105" t="s">
        <v>37</v>
      </c>
      <c r="P32" s="189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209</v>
      </c>
      <c r="U32" s="110">
        <f t="shared" si="17"/>
        <v>42845</v>
      </c>
      <c r="V32" s="111">
        <f t="shared" si="18"/>
        <v>118.58</v>
      </c>
      <c r="W32" s="112">
        <f t="shared" si="19"/>
        <v>118.58</v>
      </c>
      <c r="X32" s="113">
        <f t="shared" si="20"/>
        <v>0</v>
      </c>
      <c r="Y32" s="112">
        <f t="shared" si="21"/>
        <v>0</v>
      </c>
      <c r="Z32" s="114">
        <f t="shared" si="22"/>
        <v>118.58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470</v>
      </c>
      <c r="E33" s="77">
        <v>42846</v>
      </c>
      <c r="F33" s="78">
        <v>50.87</v>
      </c>
      <c r="G33" s="61"/>
      <c r="H33" s="217"/>
      <c r="I33" s="61"/>
      <c r="J33" s="63">
        <f t="shared" si="14"/>
        <v>50.87</v>
      </c>
      <c r="L33" s="64">
        <f t="shared" si="15"/>
        <v>50.87</v>
      </c>
      <c r="N33" s="187">
        <f t="shared" si="11"/>
        <v>24</v>
      </c>
      <c r="O33" s="105" t="s">
        <v>37</v>
      </c>
      <c r="P33" s="189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470</v>
      </c>
      <c r="U33" s="110">
        <f t="shared" si="17"/>
        <v>42846</v>
      </c>
      <c r="V33" s="111">
        <f t="shared" si="18"/>
        <v>50.87</v>
      </c>
      <c r="W33" s="112">
        <f t="shared" si="19"/>
        <v>50.87</v>
      </c>
      <c r="X33" s="113">
        <f t="shared" si="20"/>
        <v>0</v>
      </c>
      <c r="Y33" s="112">
        <f t="shared" si="21"/>
        <v>0</v>
      </c>
      <c r="Z33" s="114">
        <f t="shared" si="22"/>
        <v>50.87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215</v>
      </c>
      <c r="E34" s="77">
        <v>42846</v>
      </c>
      <c r="F34" s="78">
        <v>40.39</v>
      </c>
      <c r="G34" s="61"/>
      <c r="H34" s="217"/>
      <c r="I34" s="61"/>
      <c r="J34" s="63">
        <f t="shared" si="14"/>
        <v>40.39</v>
      </c>
      <c r="L34" s="64">
        <f t="shared" si="15"/>
        <v>40.39</v>
      </c>
      <c r="N34" s="187">
        <f t="shared" si="11"/>
        <v>25</v>
      </c>
      <c r="O34" s="105" t="s">
        <v>37</v>
      </c>
      <c r="P34" s="189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215</v>
      </c>
      <c r="U34" s="110">
        <f t="shared" si="17"/>
        <v>42846</v>
      </c>
      <c r="V34" s="111">
        <f t="shared" si="18"/>
        <v>40.39</v>
      </c>
      <c r="W34" s="112">
        <f t="shared" si="19"/>
        <v>40.39</v>
      </c>
      <c r="X34" s="113">
        <f t="shared" si="20"/>
        <v>0</v>
      </c>
      <c r="Y34" s="112">
        <f t="shared" si="21"/>
        <v>0</v>
      </c>
      <c r="Z34" s="114">
        <f t="shared" si="22"/>
        <v>40.39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701470022</v>
      </c>
      <c r="E35" s="77">
        <v>42847</v>
      </c>
      <c r="F35" s="67">
        <v>421.37</v>
      </c>
      <c r="G35" s="61"/>
      <c r="H35" s="217"/>
      <c r="I35" s="61"/>
      <c r="J35" s="63">
        <f t="shared" si="14"/>
        <v>421.37</v>
      </c>
      <c r="L35" s="64">
        <f t="shared" si="15"/>
        <v>421.37</v>
      </c>
      <c r="N35" s="187">
        <f t="shared" si="11"/>
        <v>26</v>
      </c>
      <c r="O35" s="105" t="s">
        <v>37</v>
      </c>
      <c r="P35" s="189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701470022</v>
      </c>
      <c r="U35" s="110">
        <f t="shared" si="17"/>
        <v>42847</v>
      </c>
      <c r="V35" s="111">
        <f t="shared" si="18"/>
        <v>421.37</v>
      </c>
      <c r="W35" s="112">
        <f t="shared" si="19"/>
        <v>421.37</v>
      </c>
      <c r="X35" s="113">
        <f t="shared" si="20"/>
        <v>0</v>
      </c>
      <c r="Y35" s="112">
        <f t="shared" si="21"/>
        <v>0</v>
      </c>
      <c r="Z35" s="114">
        <f t="shared" si="22"/>
        <v>421.37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194</v>
      </c>
      <c r="E36" s="77">
        <v>42838</v>
      </c>
      <c r="F36" s="67">
        <v>25.17</v>
      </c>
      <c r="G36" s="61"/>
      <c r="H36" s="217"/>
      <c r="I36" s="61"/>
      <c r="J36" s="63">
        <f t="shared" si="14"/>
        <v>25.17</v>
      </c>
      <c r="L36" s="64">
        <f t="shared" si="15"/>
        <v>25.17</v>
      </c>
      <c r="N36" s="187">
        <f t="shared" si="11"/>
        <v>27</v>
      </c>
      <c r="O36" s="105" t="s">
        <v>37</v>
      </c>
      <c r="P36" s="189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194</v>
      </c>
      <c r="U36" s="110">
        <f t="shared" si="17"/>
        <v>42838</v>
      </c>
      <c r="V36" s="111">
        <f t="shared" si="18"/>
        <v>25.17</v>
      </c>
      <c r="W36" s="112">
        <f t="shared" si="19"/>
        <v>25.17</v>
      </c>
      <c r="X36" s="113">
        <f t="shared" si="20"/>
        <v>0</v>
      </c>
      <c r="Y36" s="112">
        <f t="shared" si="21"/>
        <v>0</v>
      </c>
      <c r="Z36" s="114">
        <f t="shared" si="22"/>
        <v>25.17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195</v>
      </c>
      <c r="E37" s="77">
        <v>42838</v>
      </c>
      <c r="F37" s="67">
        <v>16.55</v>
      </c>
      <c r="G37" s="61"/>
      <c r="H37" s="217"/>
      <c r="I37" s="61"/>
      <c r="J37" s="63">
        <f t="shared" si="14"/>
        <v>16.55</v>
      </c>
      <c r="L37" s="64">
        <f t="shared" si="15"/>
        <v>16.55</v>
      </c>
      <c r="N37" s="187">
        <f t="shared" si="11"/>
        <v>28</v>
      </c>
      <c r="O37" s="105" t="s">
        <v>37</v>
      </c>
      <c r="P37" s="189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195</v>
      </c>
      <c r="U37" s="110">
        <f t="shared" si="17"/>
        <v>42838</v>
      </c>
      <c r="V37" s="111">
        <f t="shared" si="18"/>
        <v>16.55</v>
      </c>
      <c r="W37" s="112">
        <f t="shared" si="19"/>
        <v>16.55</v>
      </c>
      <c r="X37" s="113">
        <f t="shared" si="20"/>
        <v>0</v>
      </c>
      <c r="Y37" s="112">
        <f t="shared" si="21"/>
        <v>0</v>
      </c>
      <c r="Z37" s="114">
        <f t="shared" si="22"/>
        <v>16.55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214</v>
      </c>
      <c r="E38" s="77">
        <v>42845</v>
      </c>
      <c r="F38" s="67">
        <v>38.46</v>
      </c>
      <c r="G38" s="61"/>
      <c r="H38" s="217"/>
      <c r="I38" s="61"/>
      <c r="J38" s="63">
        <f t="shared" si="14"/>
        <v>38.46</v>
      </c>
      <c r="L38" s="64">
        <f t="shared" si="15"/>
        <v>38.46</v>
      </c>
      <c r="N38" s="187">
        <f t="shared" si="11"/>
        <v>29</v>
      </c>
      <c r="O38" s="105" t="s">
        <v>37</v>
      </c>
      <c r="P38" s="189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214</v>
      </c>
      <c r="U38" s="110">
        <f t="shared" si="17"/>
        <v>42845</v>
      </c>
      <c r="V38" s="111">
        <f t="shared" si="18"/>
        <v>38.46</v>
      </c>
      <c r="W38" s="112">
        <f t="shared" si="19"/>
        <v>38.46</v>
      </c>
      <c r="X38" s="113">
        <f t="shared" si="20"/>
        <v>0</v>
      </c>
      <c r="Y38" s="112">
        <f t="shared" si="21"/>
        <v>0</v>
      </c>
      <c r="Z38" s="114">
        <f t="shared" si="22"/>
        <v>38.46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510</v>
      </c>
      <c r="E39" s="77">
        <v>42849</v>
      </c>
      <c r="F39" s="67">
        <v>162</v>
      </c>
      <c r="G39" s="61"/>
      <c r="H39" s="217"/>
      <c r="I39" s="61"/>
      <c r="J39" s="63">
        <f t="shared" si="14"/>
        <v>162</v>
      </c>
      <c r="L39" s="64">
        <f t="shared" si="15"/>
        <v>162</v>
      </c>
      <c r="N39" s="187">
        <f t="shared" si="11"/>
        <v>30</v>
      </c>
      <c r="O39" s="105" t="s">
        <v>37</v>
      </c>
      <c r="P39" s="189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510</v>
      </c>
      <c r="U39" s="110">
        <f t="shared" si="17"/>
        <v>42849</v>
      </c>
      <c r="V39" s="111">
        <f t="shared" si="18"/>
        <v>162</v>
      </c>
      <c r="W39" s="112">
        <f t="shared" si="19"/>
        <v>162</v>
      </c>
      <c r="X39" s="113">
        <f t="shared" si="20"/>
        <v>0</v>
      </c>
      <c r="Y39" s="112">
        <f t="shared" si="21"/>
        <v>0</v>
      </c>
      <c r="Z39" s="114">
        <f t="shared" si="22"/>
        <v>162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218</v>
      </c>
      <c r="E40" s="77">
        <v>42849</v>
      </c>
      <c r="F40" s="67">
        <v>47.04</v>
      </c>
      <c r="G40" s="61"/>
      <c r="H40" s="217"/>
      <c r="I40" s="61"/>
      <c r="J40" s="63">
        <f t="shared" si="14"/>
        <v>47.04</v>
      </c>
      <c r="L40" s="64">
        <f t="shared" si="15"/>
        <v>47.04</v>
      </c>
      <c r="N40" s="187">
        <f t="shared" si="11"/>
        <v>31</v>
      </c>
      <c r="O40" s="105" t="s">
        <v>37</v>
      </c>
      <c r="P40" s="189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218</v>
      </c>
      <c r="U40" s="110">
        <f t="shared" si="17"/>
        <v>42849</v>
      </c>
      <c r="V40" s="111">
        <f t="shared" si="18"/>
        <v>47.04</v>
      </c>
      <c r="W40" s="112">
        <f t="shared" si="19"/>
        <v>47.04</v>
      </c>
      <c r="X40" s="113">
        <f t="shared" si="20"/>
        <v>0</v>
      </c>
      <c r="Y40" s="112">
        <f t="shared" si="21"/>
        <v>0</v>
      </c>
      <c r="Z40" s="114">
        <f t="shared" si="22"/>
        <v>47.04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17</v>
      </c>
      <c r="E41" s="77">
        <v>42850</v>
      </c>
      <c r="F41" s="67">
        <v>363.3</v>
      </c>
      <c r="G41" s="61"/>
      <c r="H41" s="217"/>
      <c r="I41" s="61"/>
      <c r="J41" s="63">
        <f t="shared" si="14"/>
        <v>363.3</v>
      </c>
      <c r="L41" s="64">
        <f t="shared" si="15"/>
        <v>363.3</v>
      </c>
      <c r="N41" s="187">
        <f t="shared" si="11"/>
        <v>32</v>
      </c>
      <c r="O41" s="105" t="s">
        <v>37</v>
      </c>
      <c r="P41" s="189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17</v>
      </c>
      <c r="U41" s="110">
        <f t="shared" si="17"/>
        <v>42850</v>
      </c>
      <c r="V41" s="111">
        <f t="shared" si="18"/>
        <v>363.3</v>
      </c>
      <c r="W41" s="112">
        <f t="shared" si="19"/>
        <v>363.3</v>
      </c>
      <c r="X41" s="113">
        <f t="shared" si="20"/>
        <v>0</v>
      </c>
      <c r="Y41" s="112">
        <f t="shared" si="21"/>
        <v>0</v>
      </c>
      <c r="Z41" s="114">
        <f t="shared" si="22"/>
        <v>363.3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219</v>
      </c>
      <c r="E42" s="77">
        <v>42852</v>
      </c>
      <c r="F42" s="142">
        <v>116.66</v>
      </c>
      <c r="G42" s="61"/>
      <c r="H42" s="217"/>
      <c r="I42" s="61"/>
      <c r="J42" s="63">
        <f t="shared" si="14"/>
        <v>116.66</v>
      </c>
      <c r="L42" s="64">
        <f t="shared" si="15"/>
        <v>116.66</v>
      </c>
      <c r="N42" s="187">
        <f t="shared" si="11"/>
        <v>33</v>
      </c>
      <c r="O42" s="105" t="s">
        <v>37</v>
      </c>
      <c r="P42" s="189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219</v>
      </c>
      <c r="U42" s="110">
        <f t="shared" si="17"/>
        <v>42852</v>
      </c>
      <c r="V42" s="111">
        <f t="shared" si="18"/>
        <v>116.66</v>
      </c>
      <c r="W42" s="112">
        <f t="shared" si="19"/>
        <v>116.66</v>
      </c>
      <c r="X42" s="113">
        <f t="shared" si="20"/>
        <v>0</v>
      </c>
      <c r="Y42" s="112">
        <f t="shared" si="21"/>
        <v>0</v>
      </c>
      <c r="Z42" s="114">
        <f t="shared" si="22"/>
        <v>116.66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5696</v>
      </c>
      <c r="E43" s="77">
        <v>42853</v>
      </c>
      <c r="F43" s="67">
        <v>18.74</v>
      </c>
      <c r="G43" s="61"/>
      <c r="H43" s="217"/>
      <c r="I43" s="61"/>
      <c r="J43" s="63">
        <f t="shared" si="14"/>
        <v>18.74</v>
      </c>
      <c r="L43" s="64">
        <f t="shared" si="15"/>
        <v>18.74</v>
      </c>
      <c r="N43" s="187">
        <f t="shared" si="11"/>
        <v>34</v>
      </c>
      <c r="O43" s="105" t="s">
        <v>37</v>
      </c>
      <c r="P43" s="189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5696</v>
      </c>
      <c r="U43" s="110">
        <f t="shared" si="17"/>
        <v>42853</v>
      </c>
      <c r="V43" s="111">
        <f t="shared" si="18"/>
        <v>18.74</v>
      </c>
      <c r="W43" s="112">
        <f t="shared" si="19"/>
        <v>18.74</v>
      </c>
      <c r="X43" s="113">
        <f t="shared" si="20"/>
        <v>0</v>
      </c>
      <c r="Y43" s="112">
        <f t="shared" si="21"/>
        <v>0</v>
      </c>
      <c r="Z43" s="114">
        <f t="shared" si="22"/>
        <v>18.74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5697</v>
      </c>
      <c r="E44" s="77">
        <v>42853</v>
      </c>
      <c r="F44" s="67">
        <v>36.45</v>
      </c>
      <c r="G44" s="61"/>
      <c r="H44" s="217"/>
      <c r="I44" s="61"/>
      <c r="J44" s="63">
        <f>F44-G44-H44-I44</f>
        <v>36.45</v>
      </c>
      <c r="L44" s="64">
        <f t="shared" si="15"/>
        <v>36.45</v>
      </c>
      <c r="N44" s="187">
        <f t="shared" si="11"/>
        <v>35</v>
      </c>
      <c r="O44" s="105" t="s">
        <v>37</v>
      </c>
      <c r="P44" s="189" t="s">
        <v>39</v>
      </c>
      <c r="Q44" s="106" t="s">
        <v>39</v>
      </c>
      <c r="R44" s="107" t="s">
        <v>51</v>
      </c>
      <c r="S44" s="108" t="s">
        <v>56</v>
      </c>
      <c r="T44" s="109">
        <f>D44</f>
        <v>5697</v>
      </c>
      <c r="U44" s="110">
        <f>IF(E44=0,"0",E44)</f>
        <v>42853</v>
      </c>
      <c r="V44" s="111">
        <f>F44</f>
        <v>36.45</v>
      </c>
      <c r="W44" s="112">
        <f>V44-X44</f>
        <v>36.45</v>
      </c>
      <c r="X44" s="113">
        <f>I44</f>
        <v>0</v>
      </c>
      <c r="Y44" s="112">
        <f>G44+H44</f>
        <v>0</v>
      </c>
      <c r="Z44" s="114">
        <f>W44-Y44</f>
        <v>36.45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614</v>
      </c>
      <c r="E45" s="77">
        <v>42844</v>
      </c>
      <c r="F45" s="67">
        <v>21.71</v>
      </c>
      <c r="G45" s="61"/>
      <c r="H45" s="217"/>
      <c r="I45" s="61"/>
      <c r="J45" s="63">
        <f>F45-G45-H45-I45</f>
        <v>21.71</v>
      </c>
      <c r="L45" s="64">
        <f t="shared" si="15"/>
        <v>21.71</v>
      </c>
      <c r="N45" s="187">
        <f t="shared" si="11"/>
        <v>36</v>
      </c>
      <c r="O45" s="105" t="s">
        <v>37</v>
      </c>
      <c r="P45" s="189" t="s">
        <v>39</v>
      </c>
      <c r="Q45" s="106" t="s">
        <v>39</v>
      </c>
      <c r="R45" s="107" t="s">
        <v>51</v>
      </c>
      <c r="S45" s="108" t="s">
        <v>56</v>
      </c>
      <c r="T45" s="109">
        <f>D45</f>
        <v>614</v>
      </c>
      <c r="U45" s="110">
        <f>IF(E45=0,"0",E45)</f>
        <v>42844</v>
      </c>
      <c r="V45" s="111">
        <f>F45</f>
        <v>21.71</v>
      </c>
      <c r="W45" s="112">
        <f>V45-X45</f>
        <v>21.71</v>
      </c>
      <c r="X45" s="113">
        <f>I45</f>
        <v>0</v>
      </c>
      <c r="Y45" s="112">
        <f>G45+H45</f>
        <v>0</v>
      </c>
      <c r="Z45" s="114">
        <f>W45-Y45</f>
        <v>21.71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220</v>
      </c>
      <c r="E46" s="77">
        <v>42853</v>
      </c>
      <c r="F46" s="78">
        <v>149.24</v>
      </c>
      <c r="G46" s="61"/>
      <c r="H46" s="217"/>
      <c r="I46" s="61"/>
      <c r="J46" s="63">
        <f>F46-G46-H46-I46</f>
        <v>149.24</v>
      </c>
      <c r="L46" s="64">
        <f>F46</f>
        <v>149.24</v>
      </c>
      <c r="N46" s="187">
        <f t="shared" si="11"/>
        <v>37</v>
      </c>
      <c r="O46" s="105" t="s">
        <v>37</v>
      </c>
      <c r="P46" s="189" t="s">
        <v>39</v>
      </c>
      <c r="Q46" s="106" t="s">
        <v>39</v>
      </c>
      <c r="R46" s="107" t="s">
        <v>51</v>
      </c>
      <c r="S46" s="108" t="s">
        <v>56</v>
      </c>
      <c r="T46" s="109">
        <f>D46</f>
        <v>220</v>
      </c>
      <c r="U46" s="110">
        <f>IF(E46=0,"0",E46)</f>
        <v>42853</v>
      </c>
      <c r="V46" s="111">
        <f>F46</f>
        <v>149.24</v>
      </c>
      <c r="W46" s="112">
        <f>V46-X46</f>
        <v>149.24</v>
      </c>
      <c r="X46" s="113">
        <f>I46</f>
        <v>0</v>
      </c>
      <c r="Y46" s="112">
        <f>G46+H46</f>
        <v>0</v>
      </c>
      <c r="Z46" s="114">
        <f>W46-Y46</f>
        <v>149.24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230</v>
      </c>
      <c r="E47" s="77">
        <v>42857</v>
      </c>
      <c r="F47" s="78">
        <v>82</v>
      </c>
      <c r="G47" s="61"/>
      <c r="H47" s="217"/>
      <c r="I47" s="61"/>
      <c r="J47" s="63">
        <f>F47-G47-H47-I47</f>
        <v>82</v>
      </c>
      <c r="L47" s="64">
        <f t="shared" si="15"/>
        <v>82</v>
      </c>
      <c r="N47" s="187">
        <f t="shared" si="11"/>
        <v>38</v>
      </c>
      <c r="O47" s="105" t="s">
        <v>37</v>
      </c>
      <c r="P47" s="189" t="s">
        <v>39</v>
      </c>
      <c r="Q47" s="106" t="s">
        <v>39</v>
      </c>
      <c r="R47" s="107" t="s">
        <v>51</v>
      </c>
      <c r="S47" s="108" t="s">
        <v>56</v>
      </c>
      <c r="T47" s="109">
        <f>D47</f>
        <v>230</v>
      </c>
      <c r="U47" s="110">
        <f>IF(E47=0,"0",E47)</f>
        <v>42857</v>
      </c>
      <c r="V47" s="111">
        <f>F47</f>
        <v>82</v>
      </c>
      <c r="W47" s="112">
        <f>V47-X47</f>
        <v>82</v>
      </c>
      <c r="X47" s="113">
        <f>I47</f>
        <v>0</v>
      </c>
      <c r="Y47" s="112">
        <f>G47+H47</f>
        <v>0</v>
      </c>
      <c r="Z47" s="114">
        <f>W47-Y47</f>
        <v>82</v>
      </c>
    </row>
    <row r="48" spans="1:26" s="35" customFormat="1" ht="12.75">
      <c r="A48" s="160">
        <f>N48</f>
        <v>39</v>
      </c>
      <c r="B48" s="62" t="str">
        <f>O48</f>
        <v>SPITAL JUDETEAN BAIA MARE</v>
      </c>
      <c r="C48" s="76"/>
      <c r="D48" s="65">
        <v>616</v>
      </c>
      <c r="E48" s="77">
        <v>42858</v>
      </c>
      <c r="F48" s="78">
        <v>97.28</v>
      </c>
      <c r="G48" s="61"/>
      <c r="H48" s="217">
        <v>56.1</v>
      </c>
      <c r="I48" s="61"/>
      <c r="J48" s="63">
        <f>F48-G48-H48-I48</f>
        <v>41.18</v>
      </c>
      <c r="L48" s="64">
        <f>F48</f>
        <v>97.28</v>
      </c>
      <c r="N48" s="187">
        <f t="shared" si="11"/>
        <v>39</v>
      </c>
      <c r="O48" s="105" t="s">
        <v>37</v>
      </c>
      <c r="P48" s="189" t="s">
        <v>39</v>
      </c>
      <c r="Q48" s="106" t="s">
        <v>39</v>
      </c>
      <c r="R48" s="107" t="s">
        <v>51</v>
      </c>
      <c r="S48" s="108" t="s">
        <v>56</v>
      </c>
      <c r="T48" s="109">
        <f>D48</f>
        <v>616</v>
      </c>
      <c r="U48" s="110">
        <f>IF(E48=0,"0",E48)</f>
        <v>42858</v>
      </c>
      <c r="V48" s="111">
        <f>F48</f>
        <v>97.28</v>
      </c>
      <c r="W48" s="112">
        <f>V48-X48</f>
        <v>97.28</v>
      </c>
      <c r="X48" s="113">
        <f>I48</f>
        <v>0</v>
      </c>
      <c r="Y48" s="112">
        <f>G48+H48</f>
        <v>56.1</v>
      </c>
      <c r="Z48" s="114">
        <f>W48-Y48</f>
        <v>41.18</v>
      </c>
    </row>
    <row r="49" spans="1:26" s="36" customFormat="1" ht="13.5" thickBot="1">
      <c r="A49" s="160">
        <f aca="true" t="shared" si="23" ref="A49:A60">N49</f>
        <v>40</v>
      </c>
      <c r="B49" s="72" t="str">
        <f aca="true" t="shared" si="24" ref="B49:B60">O49</f>
        <v>TOTAL SPITAL JUDETEAN BAIA MARE</v>
      </c>
      <c r="C49" s="69"/>
      <c r="D49" s="69"/>
      <c r="E49" s="70"/>
      <c r="F49" s="71">
        <f>SUM(F10:F48)</f>
        <v>4920.959999999999</v>
      </c>
      <c r="G49" s="71">
        <f>SUM(G10:G48)</f>
        <v>0</v>
      </c>
      <c r="H49" s="71">
        <f>SUM(H10:H48)</f>
        <v>56.1</v>
      </c>
      <c r="I49" s="71">
        <f>SUM(I10:I48)</f>
        <v>156.88</v>
      </c>
      <c r="J49" s="60">
        <f>SUM(J10:J48)</f>
        <v>4707.98</v>
      </c>
      <c r="L49" s="64">
        <f aca="true" t="shared" si="25" ref="L49:L60">F49</f>
        <v>4920.959999999999</v>
      </c>
      <c r="N49" s="187">
        <f t="shared" si="11"/>
        <v>40</v>
      </c>
      <c r="O49" s="115" t="s">
        <v>38</v>
      </c>
      <c r="P49" s="190"/>
      <c r="Q49" s="116"/>
      <c r="R49" s="117"/>
      <c r="S49" s="118"/>
      <c r="T49" s="119"/>
      <c r="U49" s="120"/>
      <c r="V49" s="121">
        <f>SUM(V10:V48)</f>
        <v>4920.959999999999</v>
      </c>
      <c r="W49" s="121">
        <f>SUM(W10:W48)</f>
        <v>4764.079999999999</v>
      </c>
      <c r="X49" s="121">
        <f>SUM(X10:X48)</f>
        <v>156.88</v>
      </c>
      <c r="Y49" s="121">
        <f>SUM(Y10:Y48)</f>
        <v>56.1</v>
      </c>
      <c r="Z49" s="122">
        <f>SUM(Z10:Z48)</f>
        <v>4707.98</v>
      </c>
    </row>
    <row r="50" spans="1:26" s="35" customFormat="1" ht="14.25" customHeight="1">
      <c r="A50" s="160">
        <f t="shared" si="23"/>
        <v>41</v>
      </c>
      <c r="B50" s="62" t="str">
        <f t="shared" si="24"/>
        <v>SPITAL MUNICIPAL SIGHET</v>
      </c>
      <c r="C50" s="76" t="s">
        <v>78</v>
      </c>
      <c r="D50" s="76">
        <v>701470020</v>
      </c>
      <c r="E50" s="77">
        <v>42835</v>
      </c>
      <c r="F50" s="78">
        <v>194.44</v>
      </c>
      <c r="G50" s="61"/>
      <c r="H50" s="10"/>
      <c r="I50" s="61"/>
      <c r="J50" s="63">
        <f>F50-G50-H50-I50</f>
        <v>194.44</v>
      </c>
      <c r="L50" s="64">
        <f t="shared" si="25"/>
        <v>194.44</v>
      </c>
      <c r="N50" s="187">
        <f t="shared" si="11"/>
        <v>41</v>
      </c>
      <c r="O50" s="95" t="s">
        <v>65</v>
      </c>
      <c r="P50" s="96" t="s">
        <v>66</v>
      </c>
      <c r="Q50" s="96" t="s">
        <v>66</v>
      </c>
      <c r="R50" s="97" t="s">
        <v>62</v>
      </c>
      <c r="S50" s="98" t="s">
        <v>63</v>
      </c>
      <c r="T50" s="99">
        <f>D50</f>
        <v>701470020</v>
      </c>
      <c r="U50" s="100">
        <f>IF(E50=0,"0",E50)</f>
        <v>42835</v>
      </c>
      <c r="V50" s="101">
        <f>F50</f>
        <v>194.44</v>
      </c>
      <c r="W50" s="102">
        <f>V50-X50</f>
        <v>194.44</v>
      </c>
      <c r="X50" s="103">
        <f>I50</f>
        <v>0</v>
      </c>
      <c r="Y50" s="207">
        <f>G50+H50</f>
        <v>0</v>
      </c>
      <c r="Z50" s="104">
        <f>W50-Y50</f>
        <v>194.44</v>
      </c>
    </row>
    <row r="51" spans="1:26" s="35" customFormat="1" ht="14.25" customHeight="1">
      <c r="A51" s="160">
        <f t="shared" si="23"/>
        <v>42</v>
      </c>
      <c r="B51" s="62" t="str">
        <f t="shared" si="24"/>
        <v>SPITAL MUNICIPAL SIGHET</v>
      </c>
      <c r="C51" s="76"/>
      <c r="D51" s="76"/>
      <c r="E51" s="77"/>
      <c r="F51" s="78"/>
      <c r="G51" s="61"/>
      <c r="H51" s="10"/>
      <c r="I51" s="61"/>
      <c r="J51" s="63">
        <f>F51-G51-H51-I51</f>
        <v>0</v>
      </c>
      <c r="L51" s="64">
        <f t="shared" si="25"/>
        <v>0</v>
      </c>
      <c r="N51" s="187">
        <f t="shared" si="11"/>
        <v>42</v>
      </c>
      <c r="O51" s="105" t="s">
        <v>65</v>
      </c>
      <c r="P51" s="106" t="s">
        <v>66</v>
      </c>
      <c r="Q51" s="106" t="s">
        <v>66</v>
      </c>
      <c r="R51" s="107" t="s">
        <v>62</v>
      </c>
      <c r="S51" s="108" t="s">
        <v>63</v>
      </c>
      <c r="T51" s="109">
        <f>D51</f>
        <v>0</v>
      </c>
      <c r="U51" s="110" t="str">
        <f>IF(E51=0,"0",E51)</f>
        <v>0</v>
      </c>
      <c r="V51" s="111">
        <f>F51</f>
        <v>0</v>
      </c>
      <c r="W51" s="112">
        <f>V51-X51</f>
        <v>0</v>
      </c>
      <c r="X51" s="113">
        <f>I51</f>
        <v>0</v>
      </c>
      <c r="Y51" s="161">
        <f>G51+H51</f>
        <v>0</v>
      </c>
      <c r="Z51" s="114">
        <f>W51-Y51</f>
        <v>0</v>
      </c>
    </row>
    <row r="52" spans="1:26" s="36" customFormat="1" ht="13.5" thickBot="1">
      <c r="A52" s="160">
        <f t="shared" si="23"/>
        <v>43</v>
      </c>
      <c r="B52" s="164" t="str">
        <f t="shared" si="24"/>
        <v>TOTAL SPITAL SIGHET</v>
      </c>
      <c r="C52" s="165"/>
      <c r="D52" s="165"/>
      <c r="E52" s="166"/>
      <c r="F52" s="167">
        <f>SUM(F50:F51)</f>
        <v>194.44</v>
      </c>
      <c r="G52" s="167">
        <f>SUM(G50:G51)</f>
        <v>0</v>
      </c>
      <c r="H52" s="167">
        <f>SUM(H50:H51)</f>
        <v>0</v>
      </c>
      <c r="I52" s="167">
        <f>SUM(I50:I51)</f>
        <v>0</v>
      </c>
      <c r="J52" s="168">
        <f>SUM(J50:J51)</f>
        <v>194.44</v>
      </c>
      <c r="L52" s="64">
        <f t="shared" si="25"/>
        <v>194.44</v>
      </c>
      <c r="N52" s="187">
        <f t="shared" si="11"/>
        <v>43</v>
      </c>
      <c r="O52" s="208" t="s">
        <v>64</v>
      </c>
      <c r="P52" s="169"/>
      <c r="Q52" s="169"/>
      <c r="R52" s="181"/>
      <c r="S52" s="170"/>
      <c r="T52" s="171"/>
      <c r="U52" s="172"/>
      <c r="V52" s="173">
        <f>SUM(V50:V51)</f>
        <v>194.44</v>
      </c>
      <c r="W52" s="173">
        <f>SUM(W50:W51)</f>
        <v>194.44</v>
      </c>
      <c r="X52" s="173">
        <f>SUM(X50:X51)</f>
        <v>0</v>
      </c>
      <c r="Y52" s="174">
        <f>SUM(Y50:Y51)</f>
        <v>0</v>
      </c>
      <c r="Z52" s="175">
        <f>SUM(Z50:Z51)</f>
        <v>194.44</v>
      </c>
    </row>
    <row r="53" spans="1:26" s="35" customFormat="1" ht="14.25" customHeight="1">
      <c r="A53" s="160">
        <f t="shared" si="23"/>
        <v>44</v>
      </c>
      <c r="B53" s="62" t="str">
        <f t="shared" si="24"/>
        <v>SPITAL PNEUMOFTIZIOLOGIE BAIA MARE</v>
      </c>
      <c r="C53" s="76" t="s">
        <v>79</v>
      </c>
      <c r="D53" s="76">
        <v>577</v>
      </c>
      <c r="E53" s="77">
        <v>42851</v>
      </c>
      <c r="F53" s="78">
        <v>97.58</v>
      </c>
      <c r="G53" s="61"/>
      <c r="H53" s="10"/>
      <c r="I53" s="61"/>
      <c r="J53" s="63">
        <f>F53-G53-H53-I53</f>
        <v>97.58</v>
      </c>
      <c r="L53" s="64">
        <f t="shared" si="25"/>
        <v>97.58</v>
      </c>
      <c r="N53" s="187">
        <f t="shared" si="11"/>
        <v>44</v>
      </c>
      <c r="O53" s="95" t="s">
        <v>57</v>
      </c>
      <c r="P53" s="96" t="s">
        <v>39</v>
      </c>
      <c r="Q53" s="205" t="s">
        <v>39</v>
      </c>
      <c r="R53" s="97" t="s">
        <v>58</v>
      </c>
      <c r="S53" s="206" t="s">
        <v>60</v>
      </c>
      <c r="T53" s="99">
        <f>D53</f>
        <v>577</v>
      </c>
      <c r="U53" s="100">
        <f>IF(E53=0,"0",E53)</f>
        <v>42851</v>
      </c>
      <c r="V53" s="101">
        <f>F53</f>
        <v>97.58</v>
      </c>
      <c r="W53" s="102">
        <f>V53-X53</f>
        <v>97.58</v>
      </c>
      <c r="X53" s="103">
        <f>I53</f>
        <v>0</v>
      </c>
      <c r="Y53" s="207">
        <f>G53+H53</f>
        <v>0</v>
      </c>
      <c r="Z53" s="104">
        <f>W53-Y53</f>
        <v>97.58</v>
      </c>
    </row>
    <row r="54" spans="1:26" s="35" customFormat="1" ht="14.25" customHeight="1">
      <c r="A54" s="160">
        <f t="shared" si="23"/>
        <v>45</v>
      </c>
      <c r="B54" s="62" t="str">
        <f t="shared" si="24"/>
        <v>SPITAL PNEUMOFTIZIOLOGIE BAIA MARE</v>
      </c>
      <c r="C54" s="76"/>
      <c r="D54" s="76"/>
      <c r="E54" s="77"/>
      <c r="F54" s="78"/>
      <c r="G54" s="61"/>
      <c r="H54" s="10"/>
      <c r="I54" s="61"/>
      <c r="J54" s="63">
        <f>F54-G54-H54-I54</f>
        <v>0</v>
      </c>
      <c r="L54" s="64">
        <f t="shared" si="25"/>
        <v>0</v>
      </c>
      <c r="N54" s="187">
        <f t="shared" si="11"/>
        <v>45</v>
      </c>
      <c r="O54" s="105" t="s">
        <v>57</v>
      </c>
      <c r="P54" s="106" t="s">
        <v>39</v>
      </c>
      <c r="Q54" s="162" t="s">
        <v>39</v>
      </c>
      <c r="R54" s="107" t="s">
        <v>58</v>
      </c>
      <c r="S54" s="163" t="s">
        <v>60</v>
      </c>
      <c r="T54" s="109">
        <f>D54</f>
        <v>0</v>
      </c>
      <c r="U54" s="110" t="str">
        <f>IF(E54=0,"0",E54)</f>
        <v>0</v>
      </c>
      <c r="V54" s="111">
        <f>F54</f>
        <v>0</v>
      </c>
      <c r="W54" s="112">
        <f>V54-X54</f>
        <v>0</v>
      </c>
      <c r="X54" s="113">
        <f>I54</f>
        <v>0</v>
      </c>
      <c r="Y54" s="161">
        <f>G54+H54</f>
        <v>0</v>
      </c>
      <c r="Z54" s="114">
        <f>W54-Y54</f>
        <v>0</v>
      </c>
    </row>
    <row r="55" spans="1:26" s="35" customFormat="1" ht="14.25" customHeight="1">
      <c r="A55" s="160">
        <f t="shared" si="23"/>
        <v>46</v>
      </c>
      <c r="B55" s="62" t="str">
        <f t="shared" si="24"/>
        <v>SPITAL PNEUMOFTIZIOLOGIE BAIA MARE</v>
      </c>
      <c r="C55" s="76"/>
      <c r="D55" s="76"/>
      <c r="E55" s="77"/>
      <c r="F55" s="78"/>
      <c r="G55" s="61"/>
      <c r="H55" s="10"/>
      <c r="I55" s="61"/>
      <c r="J55" s="63">
        <f>F55-G55-H55-I55</f>
        <v>0</v>
      </c>
      <c r="L55" s="64">
        <f t="shared" si="25"/>
        <v>0</v>
      </c>
      <c r="N55" s="187">
        <f t="shared" si="11"/>
        <v>46</v>
      </c>
      <c r="O55" s="105" t="s">
        <v>57</v>
      </c>
      <c r="P55" s="106" t="s">
        <v>39</v>
      </c>
      <c r="Q55" s="162" t="s">
        <v>39</v>
      </c>
      <c r="R55" s="107" t="s">
        <v>58</v>
      </c>
      <c r="S55" s="163" t="s">
        <v>60</v>
      </c>
      <c r="T55" s="109">
        <f>D55</f>
        <v>0</v>
      </c>
      <c r="U55" s="110" t="str">
        <f>IF(E55=0,"0",E55)</f>
        <v>0</v>
      </c>
      <c r="V55" s="111">
        <f>F55</f>
        <v>0</v>
      </c>
      <c r="W55" s="112">
        <f>V55-X55</f>
        <v>0</v>
      </c>
      <c r="X55" s="113">
        <f>I55</f>
        <v>0</v>
      </c>
      <c r="Y55" s="161">
        <f>G55+H55</f>
        <v>0</v>
      </c>
      <c r="Z55" s="114">
        <f>W55-Y55</f>
        <v>0</v>
      </c>
    </row>
    <row r="56" spans="1:26" s="36" customFormat="1" ht="13.5" thickBot="1">
      <c r="A56" s="160">
        <f t="shared" si="23"/>
        <v>47</v>
      </c>
      <c r="B56" s="164" t="str">
        <f t="shared" si="24"/>
        <v>TOTAL SPITAL PNEUMOFTIZIOLOGIE</v>
      </c>
      <c r="C56" s="165"/>
      <c r="D56" s="165"/>
      <c r="E56" s="166"/>
      <c r="F56" s="167">
        <f>SUM(F53:F55)</f>
        <v>97.58</v>
      </c>
      <c r="G56" s="167">
        <f>SUM(G53:G55)</f>
        <v>0</v>
      </c>
      <c r="H56" s="167">
        <f>SUM(H53:H55)</f>
        <v>0</v>
      </c>
      <c r="I56" s="167">
        <f>SUM(I53:I55)</f>
        <v>0</v>
      </c>
      <c r="J56" s="168">
        <f>SUM(J53:J55)</f>
        <v>97.58</v>
      </c>
      <c r="L56" s="64">
        <f t="shared" si="25"/>
        <v>97.58</v>
      </c>
      <c r="N56" s="187">
        <f t="shared" si="11"/>
        <v>47</v>
      </c>
      <c r="O56" s="208" t="s">
        <v>59</v>
      </c>
      <c r="P56" s="169"/>
      <c r="Q56" s="169"/>
      <c r="R56" s="180"/>
      <c r="S56" s="170"/>
      <c r="T56" s="171"/>
      <c r="U56" s="172"/>
      <c r="V56" s="173">
        <f>SUM(V53:V55)</f>
        <v>97.58</v>
      </c>
      <c r="W56" s="173">
        <f>SUM(W53:W55)</f>
        <v>97.58</v>
      </c>
      <c r="X56" s="173">
        <f>SUM(X53:X55)</f>
        <v>0</v>
      </c>
      <c r="Y56" s="174">
        <f>SUM(Y53:Y55)</f>
        <v>0</v>
      </c>
      <c r="Z56" s="175">
        <f>SUM(Z53:Z55)</f>
        <v>97.58</v>
      </c>
    </row>
    <row r="57" spans="1:26" s="36" customFormat="1" ht="12.75">
      <c r="A57" s="160">
        <f t="shared" si="23"/>
        <v>48</v>
      </c>
      <c r="B57" s="62" t="str">
        <f>O57</f>
        <v>SERV.JUD.PUB. DE AMBULANTA MM</v>
      </c>
      <c r="C57" s="76"/>
      <c r="D57" s="76"/>
      <c r="E57" s="77"/>
      <c r="F57" s="78"/>
      <c r="G57" s="61"/>
      <c r="H57" s="10"/>
      <c r="I57" s="61"/>
      <c r="J57" s="63">
        <f>F57-G57-H57-I57</f>
        <v>0</v>
      </c>
      <c r="L57" s="64">
        <f t="shared" si="25"/>
        <v>0</v>
      </c>
      <c r="N57" s="187">
        <f t="shared" si="11"/>
        <v>48</v>
      </c>
      <c r="O57" s="194" t="s">
        <v>69</v>
      </c>
      <c r="P57" s="195" t="s">
        <v>39</v>
      </c>
      <c r="Q57" s="195" t="s">
        <v>39</v>
      </c>
      <c r="R57" s="196" t="s">
        <v>68</v>
      </c>
      <c r="S57" s="197" t="s">
        <v>71</v>
      </c>
      <c r="T57" s="198">
        <f>D57</f>
        <v>0</v>
      </c>
      <c r="U57" s="199" t="str">
        <f>IF(E57=0,"0",E57)</f>
        <v>0</v>
      </c>
      <c r="V57" s="200">
        <f>F57</f>
        <v>0</v>
      </c>
      <c r="W57" s="201">
        <f>V57-X57</f>
        <v>0</v>
      </c>
      <c r="X57" s="202">
        <f>I57</f>
        <v>0</v>
      </c>
      <c r="Y57" s="203">
        <f>G57+H57</f>
        <v>0</v>
      </c>
      <c r="Z57" s="204">
        <f>W57-Y57</f>
        <v>0</v>
      </c>
    </row>
    <row r="58" spans="1:26" s="36" customFormat="1" ht="12.75">
      <c r="A58" s="160">
        <f t="shared" si="23"/>
        <v>49</v>
      </c>
      <c r="B58" s="62" t="str">
        <f>O58</f>
        <v>SERV.JUD.PUB. DE AMBULANTA MM</v>
      </c>
      <c r="C58" s="76"/>
      <c r="D58" s="76"/>
      <c r="E58" s="77"/>
      <c r="F58" s="78"/>
      <c r="G58" s="61"/>
      <c r="H58" s="10"/>
      <c r="I58" s="61"/>
      <c r="J58" s="63">
        <f>F58-G58-H58-I58</f>
        <v>0</v>
      </c>
      <c r="L58" s="64">
        <f t="shared" si="25"/>
        <v>0</v>
      </c>
      <c r="N58" s="187">
        <f t="shared" si="11"/>
        <v>49</v>
      </c>
      <c r="O58" s="105" t="s">
        <v>69</v>
      </c>
      <c r="P58" s="106" t="s">
        <v>39</v>
      </c>
      <c r="Q58" s="106" t="s">
        <v>39</v>
      </c>
      <c r="R58" s="191" t="s">
        <v>68</v>
      </c>
      <c r="S58" s="108" t="s">
        <v>71</v>
      </c>
      <c r="T58" s="109">
        <f>D58</f>
        <v>0</v>
      </c>
      <c r="U58" s="110" t="str">
        <f>IF(E58=0,"0",E58)</f>
        <v>0</v>
      </c>
      <c r="V58" s="111">
        <f>F58</f>
        <v>0</v>
      </c>
      <c r="W58" s="112">
        <f>V58-X58</f>
        <v>0</v>
      </c>
      <c r="X58" s="113">
        <f>I58</f>
        <v>0</v>
      </c>
      <c r="Y58" s="161">
        <f>G58+H58</f>
        <v>0</v>
      </c>
      <c r="Z58" s="114">
        <f>W58-Y58</f>
        <v>0</v>
      </c>
    </row>
    <row r="59" spans="1:26" s="36" customFormat="1" ht="13.5" thickBot="1">
      <c r="A59" s="209">
        <f t="shared" si="23"/>
        <v>50</v>
      </c>
      <c r="B59" s="164" t="str">
        <f>O59</f>
        <v>TOTAL SERV.JUD.PUB. DE AMBULANTA MM</v>
      </c>
      <c r="C59" s="165"/>
      <c r="D59" s="165"/>
      <c r="E59" s="166"/>
      <c r="F59" s="167">
        <f>SUM(F57:F58)</f>
        <v>0</v>
      </c>
      <c r="G59" s="167">
        <f>SUM(G57:G58)</f>
        <v>0</v>
      </c>
      <c r="H59" s="167">
        <f>SUM(H57:H58)</f>
        <v>0</v>
      </c>
      <c r="I59" s="167">
        <f>SUM(I57:I58)</f>
        <v>0</v>
      </c>
      <c r="J59" s="168">
        <f>SUM(J57:J58)</f>
        <v>0</v>
      </c>
      <c r="L59" s="64">
        <f t="shared" si="25"/>
        <v>0</v>
      </c>
      <c r="N59" s="187">
        <f t="shared" si="11"/>
        <v>50</v>
      </c>
      <c r="O59" s="115" t="s">
        <v>70</v>
      </c>
      <c r="P59" s="116"/>
      <c r="Q59" s="116"/>
      <c r="R59" s="192"/>
      <c r="S59" s="193"/>
      <c r="T59" s="171"/>
      <c r="U59" s="172"/>
      <c r="V59" s="173">
        <f>SUM(V57:V58)</f>
        <v>0</v>
      </c>
      <c r="W59" s="173">
        <f>SUM(W57:W58)</f>
        <v>0</v>
      </c>
      <c r="X59" s="173">
        <f>SUM(X57:X58)</f>
        <v>0</v>
      </c>
      <c r="Y59" s="174">
        <f>SUM(Y57:Y58)</f>
        <v>0</v>
      </c>
      <c r="Z59" s="175">
        <f>SUM(Z57:Z58)</f>
        <v>0</v>
      </c>
    </row>
    <row r="60" spans="1:26" s="37" customFormat="1" ht="13.5" thickBot="1">
      <c r="A60" s="210">
        <f t="shared" si="23"/>
        <v>51</v>
      </c>
      <c r="B60" s="176" t="str">
        <f t="shared" si="24"/>
        <v>TOTAL</v>
      </c>
      <c r="C60" s="177"/>
      <c r="D60" s="177"/>
      <c r="E60" s="178"/>
      <c r="F60" s="179">
        <f>SUM(F10:F59)/2</f>
        <v>5212.98</v>
      </c>
      <c r="G60" s="179">
        <f>SUM(G10:G59)/2</f>
        <v>0</v>
      </c>
      <c r="H60" s="179">
        <f>SUM(H10:H59)/2</f>
        <v>56.1</v>
      </c>
      <c r="I60" s="179">
        <f>SUM(I10:I59)/2</f>
        <v>156.88</v>
      </c>
      <c r="J60" s="179">
        <f>SUM(J10:J59)/2</f>
        <v>5000</v>
      </c>
      <c r="L60" s="64">
        <f t="shared" si="25"/>
        <v>5212.98</v>
      </c>
      <c r="N60" s="187">
        <f t="shared" si="11"/>
        <v>51</v>
      </c>
      <c r="O60" s="221" t="s">
        <v>55</v>
      </c>
      <c r="P60" s="222"/>
      <c r="Q60" s="222"/>
      <c r="R60" s="223"/>
      <c r="S60" s="223"/>
      <c r="T60" s="224"/>
      <c r="U60" s="225"/>
      <c r="V60" s="226">
        <f>SUM(V10:V59)/2</f>
        <v>5212.98</v>
      </c>
      <c r="W60" s="226">
        <f>SUM(W10:W59)/2</f>
        <v>5056.099999999999</v>
      </c>
      <c r="X60" s="226">
        <f>SUM(X10:X59)/2</f>
        <v>156.88</v>
      </c>
      <c r="Y60" s="226">
        <f>SUM(Y10:Y59)/2</f>
        <v>56.1</v>
      </c>
      <c r="Z60" s="227">
        <f>SUM(Z10:Z59)/2</f>
        <v>5000</v>
      </c>
    </row>
    <row r="61" spans="1:26" s="37" customFormat="1" ht="12.75">
      <c r="A61" s="38"/>
      <c r="B61" s="39"/>
      <c r="C61" s="40"/>
      <c r="D61" s="40"/>
      <c r="E61" s="40"/>
      <c r="F61" s="41"/>
      <c r="G61" s="41"/>
      <c r="H61" s="41"/>
      <c r="I61" s="41"/>
      <c r="J61" s="41"/>
      <c r="L61" s="59"/>
      <c r="N61" s="123"/>
      <c r="O61" s="124"/>
      <c r="P61" s="125"/>
      <c r="Q61" s="125"/>
      <c r="R61" s="126"/>
      <c r="S61" s="126"/>
      <c r="T61" s="127"/>
      <c r="U61" s="127"/>
      <c r="V61" s="128"/>
      <c r="W61" s="128"/>
      <c r="X61" s="128"/>
      <c r="Y61" s="128"/>
      <c r="Z61" s="128"/>
    </row>
    <row r="62" spans="1:26" s="7" customFormat="1" ht="12" hidden="1">
      <c r="A62" s="9"/>
      <c r="B62" s="73" t="s">
        <v>18</v>
      </c>
      <c r="C62" s="264" t="s">
        <v>45</v>
      </c>
      <c r="D62" s="264"/>
      <c r="F62" s="74" t="s">
        <v>29</v>
      </c>
      <c r="I62" s="80" t="s">
        <v>72</v>
      </c>
      <c r="J62" s="6"/>
      <c r="L62" s="43"/>
      <c r="N62" s="13"/>
      <c r="O62" s="90" t="s">
        <v>7</v>
      </c>
      <c r="P62" s="90"/>
      <c r="Q62" s="90"/>
      <c r="R62" s="90"/>
      <c r="S62" s="90"/>
      <c r="T62" s="90"/>
      <c r="U62" s="129"/>
      <c r="V62" s="90"/>
      <c r="W62" s="16"/>
      <c r="X62" s="13"/>
      <c r="Y62" s="13"/>
      <c r="Z62" s="13"/>
    </row>
    <row r="63" spans="1:26" s="7" customFormat="1" ht="12.75" hidden="1">
      <c r="A63" s="8"/>
      <c r="B63" s="75" t="s">
        <v>30</v>
      </c>
      <c r="C63" s="265" t="s">
        <v>46</v>
      </c>
      <c r="D63" s="265"/>
      <c r="F63" s="73" t="s">
        <v>47</v>
      </c>
      <c r="I63" s="80" t="s">
        <v>48</v>
      </c>
      <c r="J63" s="6"/>
      <c r="L63" s="5"/>
      <c r="N63" s="13"/>
      <c r="O63" s="13"/>
      <c r="P63" s="13"/>
      <c r="Q63" s="13"/>
      <c r="R63" s="13"/>
      <c r="S63" s="13"/>
      <c r="T63" s="86"/>
      <c r="U63" s="87"/>
      <c r="V63" s="16"/>
      <c r="W63" s="16"/>
      <c r="X63" s="13"/>
      <c r="Y63" s="13"/>
      <c r="Z63" s="13"/>
    </row>
    <row r="64" spans="1:26" ht="13.5" hidden="1">
      <c r="A64" s="8"/>
      <c r="C64" s="265" t="s">
        <v>43</v>
      </c>
      <c r="D64" s="265"/>
      <c r="F64" s="143" t="s">
        <v>53</v>
      </c>
      <c r="I64" s="81"/>
      <c r="K64" s="34"/>
      <c r="L64" s="1"/>
      <c r="N64" s="13"/>
      <c r="O64" s="266" t="s">
        <v>8</v>
      </c>
      <c r="P64" s="267"/>
      <c r="Q64" s="268" t="s">
        <v>9</v>
      </c>
      <c r="R64" s="269"/>
      <c r="S64" s="270" t="s">
        <v>21</v>
      </c>
      <c r="T64" s="271"/>
      <c r="U64" s="271"/>
      <c r="V64" s="272"/>
      <c r="W64" s="271" t="s">
        <v>19</v>
      </c>
      <c r="X64" s="271"/>
      <c r="Y64" s="271"/>
      <c r="Z64" s="272"/>
    </row>
    <row r="65" spans="1:26" ht="12.75">
      <c r="A65" s="2"/>
      <c r="B65" s="11"/>
      <c r="C65" s="13"/>
      <c r="D65" s="13"/>
      <c r="E65" s="15"/>
      <c r="I65" s="16"/>
      <c r="K65" s="34"/>
      <c r="N65" s="13"/>
      <c r="O65" s="275" t="s">
        <v>22</v>
      </c>
      <c r="P65" s="276"/>
      <c r="Q65" s="277" t="s">
        <v>35</v>
      </c>
      <c r="R65" s="278"/>
      <c r="S65" s="279"/>
      <c r="T65" s="280"/>
      <c r="U65" s="280"/>
      <c r="V65" s="281"/>
      <c r="W65" s="278" t="s">
        <v>20</v>
      </c>
      <c r="X65" s="278"/>
      <c r="Y65" s="278"/>
      <c r="Z65" s="282"/>
    </row>
    <row r="66" spans="1:26" ht="12.75">
      <c r="A66" s="2"/>
      <c r="B66" s="13"/>
      <c r="C66" s="13"/>
      <c r="D66" s="13"/>
      <c r="E66" s="16"/>
      <c r="I66" s="82"/>
      <c r="N66" s="13"/>
      <c r="O66" s="130"/>
      <c r="P66" s="131"/>
      <c r="Q66" s="130"/>
      <c r="R66" s="131"/>
      <c r="S66" s="130"/>
      <c r="T66" s="131"/>
      <c r="U66" s="132"/>
      <c r="V66" s="133"/>
      <c r="W66" s="131"/>
      <c r="X66" s="131"/>
      <c r="Y66" s="134"/>
      <c r="Z66" s="135"/>
    </row>
    <row r="67" spans="1:26" ht="12.75">
      <c r="A67" s="2"/>
      <c r="B67" s="13"/>
      <c r="C67" s="13"/>
      <c r="D67" s="13"/>
      <c r="E67" s="16"/>
      <c r="I67" s="83"/>
      <c r="K67" s="47"/>
      <c r="N67" s="13"/>
      <c r="O67" s="136"/>
      <c r="P67" s="137"/>
      <c r="Q67" s="136"/>
      <c r="R67" s="137"/>
      <c r="S67" s="136"/>
      <c r="T67" s="137"/>
      <c r="U67" s="138"/>
      <c r="V67" s="139"/>
      <c r="W67" s="137"/>
      <c r="X67" s="137"/>
      <c r="Y67" s="140"/>
      <c r="Z67" s="141"/>
    </row>
    <row r="68" spans="1:26" ht="12.75">
      <c r="A68" s="2"/>
      <c r="B68" s="13"/>
      <c r="C68" s="13"/>
      <c r="D68" s="13"/>
      <c r="E68" s="48"/>
      <c r="F68" s="15"/>
      <c r="I68" s="83"/>
      <c r="N68" s="13"/>
      <c r="O68" s="13"/>
      <c r="P68" s="13"/>
      <c r="Q68" s="13"/>
      <c r="R68" s="13"/>
      <c r="S68" s="13"/>
      <c r="T68" s="86"/>
      <c r="U68" s="87"/>
      <c r="V68" s="16"/>
      <c r="W68" s="16"/>
      <c r="X68" s="13"/>
      <c r="Y68" s="13"/>
      <c r="Z68" s="13"/>
    </row>
    <row r="69" spans="1:26" ht="12.75">
      <c r="A69" s="2"/>
      <c r="B69" s="12"/>
      <c r="C69" s="17"/>
      <c r="D69" s="17"/>
      <c r="E69" s="50"/>
      <c r="F69" s="15"/>
      <c r="I69" s="83"/>
      <c r="N69" s="90"/>
      <c r="O69" s="147" t="s">
        <v>10</v>
      </c>
      <c r="P69" s="148"/>
      <c r="Q69" s="145"/>
      <c r="R69" s="147" t="s">
        <v>11</v>
      </c>
      <c r="S69" s="145"/>
      <c r="T69" s="148"/>
      <c r="U69" s="147" t="s">
        <v>12</v>
      </c>
      <c r="V69" s="148"/>
      <c r="W69" s="149"/>
      <c r="X69" s="147" t="s">
        <v>15</v>
      </c>
      <c r="Y69" s="150"/>
      <c r="Z69" s="91"/>
    </row>
    <row r="70" spans="9:26" ht="12.75">
      <c r="I70" s="14"/>
      <c r="N70" s="90"/>
      <c r="O70" s="150"/>
      <c r="P70" s="150"/>
      <c r="Q70" s="145"/>
      <c r="R70" s="150"/>
      <c r="S70" s="145"/>
      <c r="T70" s="151"/>
      <c r="U70" s="150"/>
      <c r="V70" s="152"/>
      <c r="W70" s="149"/>
      <c r="X70" s="145"/>
      <c r="Y70" s="150"/>
      <c r="Z70" s="90"/>
    </row>
    <row r="71" spans="9:26" ht="12.75">
      <c r="I71" s="84"/>
      <c r="N71" s="90"/>
      <c r="O71" s="144" t="s">
        <v>13</v>
      </c>
      <c r="P71" s="144"/>
      <c r="Q71" s="145"/>
      <c r="R71" s="153" t="s">
        <v>13</v>
      </c>
      <c r="S71" s="145"/>
      <c r="T71" s="154"/>
      <c r="U71" s="144" t="s">
        <v>13</v>
      </c>
      <c r="V71" s="155"/>
      <c r="W71" s="153"/>
      <c r="X71" s="145"/>
      <c r="Y71" s="150"/>
      <c r="Z71" s="90"/>
    </row>
    <row r="72" spans="10:26" ht="12.75">
      <c r="J72" s="49"/>
      <c r="N72" s="90"/>
      <c r="O72" s="144" t="s">
        <v>14</v>
      </c>
      <c r="P72" s="144"/>
      <c r="Q72" s="145"/>
      <c r="R72" s="153" t="s">
        <v>14</v>
      </c>
      <c r="S72" s="145"/>
      <c r="T72" s="153"/>
      <c r="U72" s="144" t="s">
        <v>14</v>
      </c>
      <c r="V72" s="155"/>
      <c r="W72" s="144"/>
      <c r="X72" s="156" t="s">
        <v>17</v>
      </c>
      <c r="Y72" s="150"/>
      <c r="Z72" s="90"/>
    </row>
    <row r="73" spans="2:26" ht="12.75">
      <c r="B73" s="42"/>
      <c r="I73" s="15"/>
      <c r="J73" s="51"/>
      <c r="N73" s="90"/>
      <c r="O73" s="144" t="s">
        <v>49</v>
      </c>
      <c r="P73" s="144"/>
      <c r="Q73" s="145"/>
      <c r="R73" s="153" t="s">
        <v>44</v>
      </c>
      <c r="S73" s="145"/>
      <c r="T73" s="154"/>
      <c r="U73" s="144" t="s">
        <v>73</v>
      </c>
      <c r="V73" s="155"/>
      <c r="W73" s="155"/>
      <c r="X73" s="157" t="s">
        <v>54</v>
      </c>
      <c r="Y73" s="150"/>
      <c r="Z73" s="90"/>
    </row>
    <row r="74" spans="2:26" ht="12.75">
      <c r="B74" s="42"/>
      <c r="J74" s="52"/>
      <c r="N74" s="90"/>
      <c r="O74" s="144"/>
      <c r="P74" s="144"/>
      <c r="Q74" s="145"/>
      <c r="R74" s="153"/>
      <c r="S74" s="145"/>
      <c r="T74" s="154"/>
      <c r="U74" s="144"/>
      <c r="V74" s="155"/>
      <c r="W74" s="155"/>
      <c r="X74" s="144"/>
      <c r="Y74" s="150"/>
      <c r="Z74" s="90"/>
    </row>
    <row r="75" spans="2:26" ht="12.75" hidden="1">
      <c r="B75" s="42"/>
      <c r="I75" s="259" t="s">
        <v>28</v>
      </c>
      <c r="J75" s="53" t="str">
        <f>IF(J60=J76,"OK","ATENŢIE")</f>
        <v>OK</v>
      </c>
      <c r="N75" s="90"/>
      <c r="O75" s="144"/>
      <c r="P75" s="144"/>
      <c r="Q75" s="145"/>
      <c r="R75" s="153"/>
      <c r="S75" s="145"/>
      <c r="T75" s="154"/>
      <c r="U75" s="144"/>
      <c r="V75" s="155"/>
      <c r="W75" s="155"/>
      <c r="X75" s="144"/>
      <c r="Y75" s="150"/>
      <c r="Z75" s="90"/>
    </row>
    <row r="76" spans="2:26" ht="12.75" hidden="1">
      <c r="B76" s="42"/>
      <c r="I76" s="259"/>
      <c r="J76" s="182">
        <f>F60-G60-H60-I60</f>
        <v>4999.999999999999</v>
      </c>
      <c r="N76" s="90"/>
      <c r="O76" s="145"/>
      <c r="P76" s="144"/>
      <c r="Q76" s="145"/>
      <c r="R76" s="153"/>
      <c r="S76" s="145"/>
      <c r="T76" s="154"/>
      <c r="U76" s="144"/>
      <c r="V76" s="155"/>
      <c r="W76" s="155"/>
      <c r="X76" s="144"/>
      <c r="Y76" s="150"/>
      <c r="Z76" s="90"/>
    </row>
    <row r="77" spans="2:26" ht="12.75">
      <c r="B77" s="42"/>
      <c r="N77" s="90"/>
      <c r="O77" s="145"/>
      <c r="P77" s="144"/>
      <c r="Q77" s="145"/>
      <c r="R77" s="153"/>
      <c r="S77" s="145"/>
      <c r="T77" s="154"/>
      <c r="U77" s="144"/>
      <c r="V77" s="155"/>
      <c r="W77" s="155"/>
      <c r="X77" s="144"/>
      <c r="Y77" s="150"/>
      <c r="Z77" s="90"/>
    </row>
    <row r="78" spans="2:26" ht="12.75">
      <c r="B78" s="11"/>
      <c r="N78" s="90"/>
      <c r="O78" s="146"/>
      <c r="P78" s="150"/>
      <c r="Q78" s="150"/>
      <c r="R78" s="150"/>
      <c r="S78" s="150"/>
      <c r="T78" s="151"/>
      <c r="U78" s="158"/>
      <c r="V78" s="152"/>
      <c r="W78" s="152"/>
      <c r="X78" s="150"/>
      <c r="Y78" s="150"/>
      <c r="Z78" s="90"/>
    </row>
    <row r="79" spans="2:26" ht="12.75">
      <c r="B79" s="14"/>
      <c r="N79" s="90"/>
      <c r="O79" s="144"/>
      <c r="P79" s="150"/>
      <c r="Q79" s="150"/>
      <c r="R79" s="150"/>
      <c r="S79" s="150"/>
      <c r="T79" s="151"/>
      <c r="U79" s="159"/>
      <c r="V79" s="149"/>
      <c r="W79" s="149"/>
      <c r="X79" s="145"/>
      <c r="Y79" s="145"/>
      <c r="Z79" s="13"/>
    </row>
    <row r="80" spans="2:26" ht="12.75">
      <c r="B80" s="20"/>
      <c r="N80" s="90"/>
      <c r="O80" s="144"/>
      <c r="P80" s="150"/>
      <c r="Q80" s="150"/>
      <c r="R80" s="150"/>
      <c r="S80" s="150"/>
      <c r="T80" s="151"/>
      <c r="U80" s="159"/>
      <c r="V80" s="149"/>
      <c r="W80" s="149"/>
      <c r="X80" s="145"/>
      <c r="Y80" s="145"/>
      <c r="Z80" s="13"/>
    </row>
    <row r="81" spans="2:20" ht="12.75">
      <c r="B81" s="20"/>
      <c r="N81" s="34"/>
      <c r="P81" s="34"/>
      <c r="Q81" s="34"/>
      <c r="R81" s="34"/>
      <c r="S81" s="34"/>
      <c r="T81" s="54"/>
    </row>
    <row r="82" spans="2:20" ht="12.75">
      <c r="B82" s="20"/>
      <c r="N82" s="44"/>
      <c r="P82" s="44"/>
      <c r="Q82" s="44"/>
      <c r="R82" s="44"/>
      <c r="S82" s="44"/>
      <c r="T82" s="57"/>
    </row>
    <row r="83" spans="2:26" ht="12.75">
      <c r="B83" s="15"/>
      <c r="N83" s="44"/>
      <c r="P83" s="44"/>
      <c r="Q83" s="44"/>
      <c r="R83" s="44"/>
      <c r="S83" s="44"/>
      <c r="T83" s="57"/>
      <c r="U83" s="273" t="s">
        <v>28</v>
      </c>
      <c r="V83" s="55" t="str">
        <f>IF(V60=V84,"OK","ATENŢIE")</f>
        <v>OK</v>
      </c>
      <c r="W83" s="55" t="str">
        <f>IF(W60=W84,"OK","ATENŢIE")</f>
        <v>OK</v>
      </c>
      <c r="X83" s="274"/>
      <c r="Y83" s="55" t="str">
        <f>IF(Y60=Y84,"OK","ATENŢIE")</f>
        <v>OK</v>
      </c>
      <c r="Z83" s="55" t="str">
        <f>IF(Z60=Z84,"OK","ATENŢIE")</f>
        <v>OK</v>
      </c>
    </row>
    <row r="84" spans="2:26" ht="12.75">
      <c r="B84" s="15"/>
      <c r="N84" s="7"/>
      <c r="P84" s="7"/>
      <c r="Q84" s="7"/>
      <c r="R84" s="7"/>
      <c r="S84" s="7"/>
      <c r="T84" s="46"/>
      <c r="U84" s="273"/>
      <c r="V84" s="183">
        <f>F60</f>
        <v>5212.98</v>
      </c>
      <c r="W84" s="184">
        <f>F60-I60</f>
        <v>5056.099999999999</v>
      </c>
      <c r="X84" s="274"/>
      <c r="Y84" s="184">
        <f>G60+H60</f>
        <v>56.1</v>
      </c>
      <c r="Z84" s="184">
        <f>J60</f>
        <v>5000</v>
      </c>
    </row>
    <row r="85" spans="14:25" ht="12.75">
      <c r="N85" s="7"/>
      <c r="O85" s="7"/>
      <c r="P85" s="7"/>
      <c r="Q85" s="7"/>
      <c r="R85" s="7"/>
      <c r="S85" s="7"/>
      <c r="T85" s="46"/>
      <c r="Y85" s="34"/>
    </row>
    <row r="86" spans="14:26" ht="12.75">
      <c r="N86" s="7"/>
      <c r="O86" s="7"/>
      <c r="P86" s="7"/>
      <c r="Q86" s="7"/>
      <c r="R86" s="7"/>
      <c r="S86" s="7"/>
      <c r="T86" s="46"/>
      <c r="U86" s="45"/>
      <c r="V86" s="44"/>
      <c r="W86" s="44"/>
      <c r="X86" s="44"/>
      <c r="Y86" s="44"/>
      <c r="Z86" s="56" t="str">
        <f>IF(Z60=Z87,"OK","ATENŢIE")</f>
        <v>OK</v>
      </c>
    </row>
    <row r="87" spans="21:26" ht="12.75">
      <c r="U87" s="45"/>
      <c r="V87" s="58"/>
      <c r="W87" s="58"/>
      <c r="X87" s="44"/>
      <c r="Y87" s="44"/>
      <c r="Z87" s="185">
        <f>W60-Y60</f>
        <v>4999.999999999999</v>
      </c>
    </row>
    <row r="94" spans="5:23" ht="12.75">
      <c r="E94" s="25"/>
      <c r="F94" s="25"/>
      <c r="G94" s="25"/>
      <c r="H94" s="25"/>
      <c r="I94" s="25"/>
      <c r="J94" s="25"/>
      <c r="L94" s="25"/>
      <c r="T94" s="25"/>
      <c r="U94" s="25"/>
      <c r="V94" s="25"/>
      <c r="W94" s="25"/>
    </row>
    <row r="95" spans="5:23" ht="12.75">
      <c r="E95" s="25"/>
      <c r="F95" s="25"/>
      <c r="G95" s="25"/>
      <c r="H95" s="25"/>
      <c r="I95" s="25"/>
      <c r="J95" s="25"/>
      <c r="L95" s="25"/>
      <c r="T95" s="25"/>
      <c r="U95" s="25"/>
      <c r="V95" s="25"/>
      <c r="W95" s="25"/>
    </row>
  </sheetData>
  <sheetProtection/>
  <mergeCells count="38">
    <mergeCell ref="U83:U84"/>
    <mergeCell ref="X83:X84"/>
    <mergeCell ref="Q8:Q9"/>
    <mergeCell ref="O65:P65"/>
    <mergeCell ref="Q65:R65"/>
    <mergeCell ref="S65:V65"/>
    <mergeCell ref="W65:Z65"/>
    <mergeCell ref="W64:Z64"/>
    <mergeCell ref="I75:I76"/>
    <mergeCell ref="O8:O9"/>
    <mergeCell ref="Y8:Y9"/>
    <mergeCell ref="Z8:Z9"/>
    <mergeCell ref="C62:D62"/>
    <mergeCell ref="C63:D63"/>
    <mergeCell ref="C64:D64"/>
    <mergeCell ref="O64:P64"/>
    <mergeCell ref="Q64:R64"/>
    <mergeCell ref="S64:V64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" right="0" top="0" bottom="0.393700787401575" header="0" footer="0"/>
  <pageSetup blackAndWhite="1" horizontalDpi="300" verticalDpi="3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Windows User</cp:lastModifiedBy>
  <cp:lastPrinted>2017-05-29T09:43:31Z</cp:lastPrinted>
  <dcterms:created xsi:type="dcterms:W3CDTF">2001-06-07T07:18:05Z</dcterms:created>
  <dcterms:modified xsi:type="dcterms:W3CDTF">2017-05-29T09:45:16Z</dcterms:modified>
  <cp:category/>
  <cp:version/>
  <cp:contentType/>
  <cp:contentStatus/>
</cp:coreProperties>
</file>